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radosevicivica/Desktop/"/>
    </mc:Choice>
  </mc:AlternateContent>
  <xr:revisionPtr revIDLastSave="0" documentId="13_ncr:1_{D9DEE894-443A-2E4F-B964-825EB47D97A3}" xr6:coauthVersionLast="47" xr6:coauthVersionMax="47" xr10:uidLastSave="{00000000-0000-0000-0000-000000000000}"/>
  <bookViews>
    <workbookView xWindow="0" yWindow="680" windowWidth="28800" windowHeight="12300" firstSheet="2" activeTab="6" xr2:uid="{00000000-000D-0000-FFFF-FFFF00000000}"/>
  </bookViews>
  <sheets>
    <sheet name="SAŽETAK" sheetId="10" r:id="rId1"/>
    <sheet name="Račun prihoda i rashoda" sheetId="2" r:id="rId2"/>
    <sheet name="Prihodi i rashodi po izvori " sheetId="4" r:id="rId3"/>
    <sheet name="Rashodi prema funkcijskoj kl" sheetId="6" r:id="rId4"/>
    <sheet name="Račun financiranja" sheetId="7" r:id="rId5"/>
    <sheet name="Račun financiranja po izvorima" sheetId="8" r:id="rId6"/>
    <sheet name="POSEBNI DIO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0" l="1"/>
  <c r="J11" i="10"/>
  <c r="H11" i="10"/>
  <c r="J8" i="10"/>
  <c r="J14" i="10" s="1"/>
  <c r="I8" i="10"/>
  <c r="I14" i="10" s="1"/>
  <c r="H8" i="10"/>
  <c r="H14" i="10" s="1"/>
  <c r="F25" i="2"/>
  <c r="G25" i="2"/>
  <c r="H25" i="2"/>
  <c r="F31" i="2"/>
  <c r="G31" i="2"/>
  <c r="H31" i="2"/>
  <c r="G11" i="2"/>
  <c r="H11" i="2"/>
  <c r="F11" i="2"/>
  <c r="E13" i="4" l="1"/>
  <c r="E11" i="4" s="1"/>
  <c r="F13" i="4"/>
  <c r="F11" i="4" s="1"/>
  <c r="D13" i="4"/>
  <c r="D11" i="4" s="1"/>
  <c r="F38" i="4"/>
  <c r="D38" i="4"/>
  <c r="E40" i="4"/>
  <c r="E38" i="4" s="1"/>
  <c r="F40" i="4"/>
  <c r="D40" i="4"/>
  <c r="G8" i="9"/>
  <c r="G31" i="9"/>
  <c r="G17" i="9"/>
  <c r="G18" i="9"/>
  <c r="G27" i="9"/>
  <c r="G42" i="9"/>
  <c r="G41" i="9" s="1"/>
  <c r="G45" i="9"/>
  <c r="G9" i="9" s="1"/>
  <c r="G52" i="9"/>
  <c r="G51" i="9" s="1"/>
  <c r="G50" i="9" s="1"/>
  <c r="G62" i="9"/>
  <c r="G85" i="9"/>
  <c r="G88" i="9"/>
  <c r="G95" i="9"/>
  <c r="G101" i="9"/>
  <c r="G107" i="9"/>
  <c r="G106" i="9" s="1"/>
  <c r="F131" i="9"/>
  <c r="F130" i="9" s="1"/>
  <c r="F95" i="9"/>
  <c r="F94" i="9" s="1"/>
  <c r="F124" i="9"/>
  <c r="F123" i="9" s="1"/>
  <c r="F142" i="9"/>
  <c r="F141" i="9" s="1"/>
  <c r="F85" i="9"/>
  <c r="F8" i="9"/>
  <c r="F107" i="9"/>
  <c r="F106" i="9" s="1"/>
  <c r="F101" i="9"/>
  <c r="F88" i="9"/>
  <c r="F62" i="9"/>
  <c r="F52" i="9"/>
  <c r="F51" i="9"/>
  <c r="F50" i="9" s="1"/>
  <c r="F45" i="9"/>
  <c r="F42" i="9"/>
  <c r="F41" i="9" s="1"/>
  <c r="F27" i="9"/>
  <c r="F26" i="9" s="1"/>
  <c r="F18" i="9"/>
  <c r="F17" i="9"/>
  <c r="E8" i="9"/>
  <c r="E138" i="9"/>
  <c r="E135" i="9"/>
  <c r="E131" i="9"/>
  <c r="E130" i="9" s="1"/>
  <c r="E127" i="9"/>
  <c r="E124" i="9"/>
  <c r="E94" i="9"/>
  <c r="E78" i="9"/>
  <c r="E62" i="9"/>
  <c r="E52" i="9"/>
  <c r="E51" i="9" s="1"/>
  <c r="E50" i="9" s="1"/>
  <c r="E45" i="9"/>
  <c r="E42" i="9"/>
  <c r="E41" i="9" s="1"/>
  <c r="E27" i="9"/>
  <c r="E26" i="9" s="1"/>
  <c r="E18" i="9"/>
  <c r="E17" i="9"/>
  <c r="E16" i="9" l="1"/>
  <c r="E134" i="9"/>
  <c r="G94" i="9"/>
  <c r="E7" i="9"/>
  <c r="E9" i="9"/>
  <c r="F9" i="9"/>
  <c r="G78" i="9"/>
  <c r="E40" i="9"/>
  <c r="F10" i="9"/>
  <c r="E10" i="9"/>
  <c r="G40" i="9"/>
  <c r="G26" i="9"/>
  <c r="G7" i="9"/>
  <c r="F7" i="9"/>
  <c r="F40" i="9"/>
  <c r="F78" i="9"/>
  <c r="F16" i="9"/>
  <c r="E123" i="9"/>
  <c r="E15" i="9" s="1"/>
  <c r="E14" i="9" s="1"/>
  <c r="C11" i="9"/>
  <c r="C10" i="9"/>
  <c r="C9" i="9"/>
  <c r="C8" i="9"/>
  <c r="C7" i="9"/>
  <c r="F6" i="9" l="1"/>
  <c r="E6" i="9"/>
  <c r="F15" i="9"/>
  <c r="F14" i="9" s="1"/>
  <c r="G10" i="9"/>
  <c r="G6" i="9" s="1"/>
  <c r="G16" i="9"/>
  <c r="G15" i="9" s="1"/>
  <c r="G14" i="9" s="1"/>
  <c r="C6" i="9"/>
  <c r="D25" i="2"/>
  <c r="G11" i="10" l="1"/>
  <c r="G14" i="10" s="1"/>
  <c r="J21" i="10"/>
  <c r="I21" i="10"/>
  <c r="H21" i="10"/>
  <c r="G21" i="10"/>
  <c r="D6" i="9"/>
  <c r="C13" i="4"/>
  <c r="C11" i="4" s="1"/>
  <c r="G22" i="10" l="1"/>
  <c r="G28" i="10" s="1"/>
  <c r="G29" i="10" s="1"/>
  <c r="H22" i="10"/>
  <c r="H28" i="10" s="1"/>
  <c r="H29" i="10" s="1"/>
  <c r="I22" i="10"/>
  <c r="I28" i="10" s="1"/>
  <c r="I29" i="10" s="1"/>
  <c r="J22" i="10"/>
  <c r="J28" i="10" s="1"/>
  <c r="J29" i="10" s="1"/>
</calcChain>
</file>

<file path=xl/sharedStrings.xml><?xml version="1.0" encoding="utf-8"?>
<sst xmlns="http://schemas.openxmlformats.org/spreadsheetml/2006/main" count="362" uniqueCount="160">
  <si>
    <t>I. OPĆI DIO</t>
  </si>
  <si>
    <t>A) SAŽETAK RAČUNA PRIHODA I RASHODA</t>
  </si>
  <si>
    <t xml:space="preserve">A. RAČUN PRIHODA I RASHODA </t>
  </si>
  <si>
    <t>PRIHODI POSLOVANJA PREMA EKONOMSKOJ KLASIFIKACIJI</t>
  </si>
  <si>
    <t>Prihodi poslovanja</t>
  </si>
  <si>
    <t>3.822.727,73</t>
  </si>
  <si>
    <t>Pomoći iz inozemstva i od subjekata unutar općeg proračuna</t>
  </si>
  <si>
    <t>3.170.181,27</t>
  </si>
  <si>
    <t>Prihodi od imovine</t>
  </si>
  <si>
    <t>1,70</t>
  </si>
  <si>
    <t>43.907,97</t>
  </si>
  <si>
    <t>22.877,62</t>
  </si>
  <si>
    <t>Prihodi iz nadležnog proračuna i od HZZO-a temeljem ugovornih obveza</t>
  </si>
  <si>
    <t>585.759,17</t>
  </si>
  <si>
    <t>Razred</t>
  </si>
  <si>
    <t>Skupina</t>
  </si>
  <si>
    <t>Naziv prihoda</t>
  </si>
  <si>
    <t>Projekcija 
za 2028.</t>
  </si>
  <si>
    <t>Prihodi od upravnih i administrativnih pristojbi</t>
  </si>
  <si>
    <t>Prihodi od prodaje proizvoda i roba</t>
  </si>
  <si>
    <t>Prihodi od prodaje nefinancijske imovine</t>
  </si>
  <si>
    <t>Prihodi od prodaje proizvedene dugotrajne imovine</t>
  </si>
  <si>
    <t>Izvršenje 2025.</t>
  </si>
  <si>
    <t>Plan 2026.</t>
  </si>
  <si>
    <t>Plan za 2027.</t>
  </si>
  <si>
    <t>Projekcija 
za 2029.</t>
  </si>
  <si>
    <t>RASHODI POSLOVANJA PREMA EKONOMSKOJ KLASIFIKACIJI</t>
  </si>
  <si>
    <t>Naziv rashoda</t>
  </si>
  <si>
    <t>Rashodi poslovanja</t>
  </si>
  <si>
    <t>Rashodi za zaposlene</t>
  </si>
  <si>
    <t>Materijalni rashodi</t>
  </si>
  <si>
    <t>Financijski rashodi</t>
  </si>
  <si>
    <t xml:space="preserve">Naknade građanima i kućanstvima </t>
  </si>
  <si>
    <t>Ostali rashodi</t>
  </si>
  <si>
    <t>Rashodi za nabavu nefinancijske imovine</t>
  </si>
  <si>
    <t>Rashodi za nabavu proizvedene dugotrajne imovine</t>
  </si>
  <si>
    <t>Rashodi za dodatna ulaganja na građevinskom objektu</t>
  </si>
  <si>
    <t>3.998.912,98</t>
  </si>
  <si>
    <t>3.277.675,73</t>
  </si>
  <si>
    <t>531.365,00</t>
  </si>
  <si>
    <t>1.358,11</t>
  </si>
  <si>
    <t>186.874,46</t>
  </si>
  <si>
    <t>1.639,68</t>
  </si>
  <si>
    <t>139.238,27</t>
  </si>
  <si>
    <t>70.478,23</t>
  </si>
  <si>
    <t>68.760,04</t>
  </si>
  <si>
    <t>PRIHODI POSLOVANJA PREMA IZVORIMA FINANCIRANJA</t>
  </si>
  <si>
    <t>BROJČANA OZNAKA I NAZIV</t>
  </si>
  <si>
    <t>SVEUKUPNO PRIHODI</t>
  </si>
  <si>
    <t>Izvor 5 Pomoći</t>
  </si>
  <si>
    <t>Izvor 5.0 Prijenos sredstava EU-PK</t>
  </si>
  <si>
    <t>Izvor 5.2 Tekuće pomoći (školstvo)</t>
  </si>
  <si>
    <t>Izvor 5.6 Prijenos sredstava EU</t>
  </si>
  <si>
    <t>Izvor 5.7 Tekuće pomoći PK</t>
  </si>
  <si>
    <t>Izvor 4 Prihodi za posebne namjene</t>
  </si>
  <si>
    <t>Izvor 4.7 Prihodi za posebne namjene PK</t>
  </si>
  <si>
    <t>Izvor 3 Vlastiti prihodi</t>
  </si>
  <si>
    <t>Izvor 3.1 Vlastiti prihodi OŠ Gospić</t>
  </si>
  <si>
    <t>Izvor 1 Opći prihodi i primici</t>
  </si>
  <si>
    <t>Izvor 1.1 Prihodi od poreza</t>
  </si>
  <si>
    <t>Izvor 1.2 Ostali opći prihodi</t>
  </si>
  <si>
    <t>Izvor 6 Donacije - proračunski korisnici</t>
  </si>
  <si>
    <t>Izvor 6.1 Donacije - proračunski korisnici</t>
  </si>
  <si>
    <t>Izvor 7 Prihodi od prodaje nefin. Imovine</t>
  </si>
  <si>
    <t>Izvor 7.3. Prihodi od prodaje imovine PK</t>
  </si>
  <si>
    <t>Izvor 8 Primici od financijske imovine i zaduživanja</t>
  </si>
  <si>
    <t>Izvor 8.3. Priimici od prodaje dionica PK</t>
  </si>
  <si>
    <t>RASHODI POSLOVANJA PREMA IZVORIMA FINANCIRANJA</t>
  </si>
  <si>
    <t>SVEUKUPNO RAHODI</t>
  </si>
  <si>
    <t>Izvor 1.1. Prihodi od poreza</t>
  </si>
  <si>
    <t>Izvor 3.1. Vlastiti prihodi OŠ Gospić</t>
  </si>
  <si>
    <t>Izvor 4.7. Prihodi za posebne namjene PK</t>
  </si>
  <si>
    <t>Izvor 5.0. Prijenos sredstava EU - PK</t>
  </si>
  <si>
    <t>Izvor 5.2. Tekuće pomoći (školstvo, vatrogastvo)</t>
  </si>
  <si>
    <t>Izvor 5.6. Prijenos sredstva EU</t>
  </si>
  <si>
    <t>Izvor 5.7. Tekuće pomoći PK</t>
  </si>
  <si>
    <t>Izvor 6.1. Donacije PK</t>
  </si>
  <si>
    <t>Izvor 5.9 Kapitalne pomoći</t>
  </si>
  <si>
    <t>RASHODI PREMA FUNKCIJSKOJ KLASIFIKACIJI</t>
  </si>
  <si>
    <t>Brojčana oznaka i naziv</t>
  </si>
  <si>
    <t>UKUPNI RASHODI</t>
  </si>
  <si>
    <t>09 Obrazovanje</t>
  </si>
  <si>
    <t>091 Predškolsko i osnovno obrazovanje</t>
  </si>
  <si>
    <t>0912 Osnovno obrazovanje</t>
  </si>
  <si>
    <t>B. RAČUN FINANCIRANJA PREMA EKONOMSKOJ KLASIFIKACIJI</t>
  </si>
  <si>
    <t>Naziv</t>
  </si>
  <si>
    <t>Primici od financijske imovine i zaduživanja</t>
  </si>
  <si>
    <t>Primici od zaduživanja</t>
  </si>
  <si>
    <t>Primici od prodaje dionica PK</t>
  </si>
  <si>
    <t>Izdaci za financijsku imovinu i otplate zajmova</t>
  </si>
  <si>
    <t>Izdaci za otplatu glavnice primljenih kredita i zajmova</t>
  </si>
  <si>
    <t>B. RAČUN FINANCIRANJA PREMA IZVORIMA FINANCIRANJA</t>
  </si>
  <si>
    <t>Izvor</t>
  </si>
  <si>
    <t>8.3</t>
  </si>
  <si>
    <t>II. POSEBNI DIO</t>
  </si>
  <si>
    <t>Šifra</t>
  </si>
  <si>
    <t>RKP 08738 OŠ DR. JURE TURIĆ, GOSPIĆ</t>
  </si>
  <si>
    <t>IZVORI FINANCIRANJA UKUPNO</t>
  </si>
  <si>
    <t>Opći prihodi i primici</t>
  </si>
  <si>
    <t>Vlastiti prihodi</t>
  </si>
  <si>
    <t>Prihodi za posebne namjene</t>
  </si>
  <si>
    <t>Pomoći</t>
  </si>
  <si>
    <t>Donacije</t>
  </si>
  <si>
    <t>Prihodi od prodaje nefin.imovine</t>
  </si>
  <si>
    <t xml:space="preserve">09 Obrazovanje </t>
  </si>
  <si>
    <t>Program 4004 OSNOVNO I SREDNJOŠKOLSKO OBRAZOVANJE</t>
  </si>
  <si>
    <t>Aktivnost A400402 Materijalni rashodi po zakonskom standardu</t>
  </si>
  <si>
    <t>3 Rashodi poslovanja</t>
  </si>
  <si>
    <t>32 Materijalni rashodi</t>
  </si>
  <si>
    <t>37 Naknade građanima i kućanstvima na temelju osiguranja i druge naknade</t>
  </si>
  <si>
    <t>34 Financijski rashodi</t>
  </si>
  <si>
    <t>4 Rashodi za nabavu nefinancijske imovine</t>
  </si>
  <si>
    <t>42 Rashodi za nabavu proizvedene dugotrajne imovine</t>
  </si>
  <si>
    <t>45 Rashodi za dodatna ulaganja na nefinancijskoj imovini</t>
  </si>
  <si>
    <t>Aktivnost A400403 Glazbena škola</t>
  </si>
  <si>
    <t>Aktivnost A400404 Produženi boravak</t>
  </si>
  <si>
    <t>31 Rashodi za zaposlene</t>
  </si>
  <si>
    <t>Aktivnost A400405 Plaće u prosvjeti - državni proračun</t>
  </si>
  <si>
    <t>Aktivnost A400406 Školska kuhinja</t>
  </si>
  <si>
    <t>Aktivnost A400407 Gradska sportska dvorana</t>
  </si>
  <si>
    <t>Aktivnost A400408 Sufinanciranje prijevoza TUR</t>
  </si>
  <si>
    <t>Tekući projekt T400403 Redovna djelatnost škole izvan standarda</t>
  </si>
  <si>
    <t>Tekući projekt T400404 Ostale aktivnosti i projekti (vannastavni)</t>
  </si>
  <si>
    <t>Tekući projekt T400405 Udžbenici</t>
  </si>
  <si>
    <t>Kapitalni projekt K400412 Zamjena parketa u školskoj sportskoj dvorani</t>
  </si>
  <si>
    <t>38 Rashodi za donacije, kazne, naknade šteta i kapitalne pomoći</t>
  </si>
  <si>
    <t>Tekući projekt T400406 Korak prema jednakosti</t>
  </si>
  <si>
    <t>Tekući projekt T400407 Lički suvenir i Čuvar baštine</t>
  </si>
  <si>
    <t>EUR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</si>
  <si>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</si>
  <si>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</si>
  <si>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</si>
  <si>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</si>
  <si>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</si>
  <si>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</si>
  <si>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</si>
  <si>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</si>
  <si>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</si>
  <si>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</si>
  <si>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</si>
  <si>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</si>
  <si>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</si>
  <si>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</si>
  <si>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</si>
  <si>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</si>
  <si>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</si>
  <si>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</si>
  <si>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</si>
  <si>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>Izvor 5.9. Kapitalne pomoći</t>
  </si>
  <si>
    <t>PRIJEDLOG FINANCIJSKOG PLANA OŠ DR.JURE TURIĆA 
ZA 2027. GODINU</t>
  </si>
  <si>
    <t>________________________</t>
  </si>
  <si>
    <t>PREDSJEDNIK ŠKOLSKOG ODBORA</t>
  </si>
  <si>
    <t>Tomislav Vukelić, dipl. učitelj</t>
  </si>
  <si>
    <t>Gospić, 11. rujna 2026. godine</t>
  </si>
  <si>
    <t>Kapitalni projekt K400404 Dogradnja i opremanje školske kuhinje/blagovaonice</t>
  </si>
  <si>
    <t>Kapitalni projekt K400403 Izgradnja i postavljanje ograde školskog prostora</t>
  </si>
  <si>
    <t>Kapitalni projekt KK400405 Obnova krova i krovnih žljebova na zgradi matične škole</t>
  </si>
  <si>
    <t xml:space="preserve">             Prijedlog Financijskog plana Osnovne škole dr.Jure Turića  za 2027. godinu usvaja se na Školskom odboru dana  15. rujna 2026.godine.</t>
  </si>
  <si>
    <t xml:space="preserve">KLASA: 400-02/26-01/03                                       </t>
  </si>
  <si>
    <t xml:space="preserve">URBROJ:  2125-1-24-01-26-01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</si>
</sst>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kn&quot;_-;\-* #,##0.00\ &quot;kn&quot;_-;_-* &quot;-&quot;??\ &quot;kn&quot;_-;_-@_-"/>
    <numFmt numFmtId="165" formatCode="#,##0\ _k_n"/>
    <numFmt numFmtId="166" formatCode="#,##0.00\ _k_n"/>
    <numFmt numFmtId="167" formatCode="_-* #,##0\ _k_n_-;\-* #,##0\ _k_n_-;_-* &quot;-&quot;\ _k_n_-;_-@_-"/>
    <numFmt numFmtId="168" formatCode="_-* #,##0.00\ _k_n_-;\-* #,##0.00\ _k_n_-;_-* &quot;-&quot;??\ _k_n_-;_-@_-"/>
    <numFmt numFmtId="169" formatCode="_-* #,##0.00\ _k_n_-;\-* #,##0.00\ _k_n_-;_-* &quot;-&quot;\ _k_n_-;_-@_-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3"/>
      </patternFill>
    </fill>
    <fill>
      <patternFill patternType="solid">
        <fgColor indexed="48"/>
        <bgColor indexed="64"/>
      </patternFill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2" borderId="1" applyNumberFormat="0" applyAlignment="0" applyProtection="0"/>
    <xf numFmtId="0" fontId="17" fillId="0" borderId="0"/>
    <xf numFmtId="164" fontId="1" fillId="0" borderId="0" applyFont="0" applyFill="0" applyBorder="0" applyAlignment="0" applyProtection="0"/>
  </cellStyleXfs>
  <cellXfs count="150">
    <xf numFmtId="0" fontId="0" fillId="0" borderId="0" xfId="0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3" fontId="7" fillId="4" borderId="2" xfId="0" applyNumberFormat="1" applyFont="1" applyFill="1" applyBorder="1" applyAlignment="1">
      <alignment horizontal="right"/>
    </xf>
    <xf numFmtId="0" fontId="11" fillId="0" borderId="0" xfId="0" applyFont="1"/>
    <xf numFmtId="0" fontId="11" fillId="4" borderId="2" xfId="0" quotePrefix="1" applyFont="1" applyFill="1" applyBorder="1" applyAlignment="1">
      <alignment horizontal="left" vertical="center"/>
    </xf>
    <xf numFmtId="0" fontId="12" fillId="4" borderId="2" xfId="0" quotePrefix="1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left" vertical="center" wrapText="1"/>
    </xf>
    <xf numFmtId="165" fontId="13" fillId="4" borderId="2" xfId="0" applyNumberFormat="1" applyFont="1" applyFill="1" applyBorder="1" applyAlignment="1">
      <alignment horizontal="right" vertical="center" wrapText="1"/>
    </xf>
    <xf numFmtId="3" fontId="4" fillId="4" borderId="2" xfId="0" applyNumberFormat="1" applyFont="1" applyFill="1" applyBorder="1" applyAlignment="1">
      <alignment horizontal="right"/>
    </xf>
    <xf numFmtId="166" fontId="11" fillId="4" borderId="2" xfId="1" applyNumberFormat="1" applyFont="1" applyFill="1" applyBorder="1" applyAlignment="1">
      <alignment horizontal="right" vertical="center" wrapText="1"/>
    </xf>
    <xf numFmtId="0" fontId="13" fillId="4" borderId="2" xfId="0" applyFont="1" applyFill="1" applyBorder="1" applyAlignment="1">
      <alignment horizontal="left" vertical="center"/>
    </xf>
    <xf numFmtId="0" fontId="13" fillId="4" borderId="2" xfId="0" applyFont="1" applyFill="1" applyBorder="1" applyAlignment="1">
      <alignment vertical="center" wrapText="1"/>
    </xf>
    <xf numFmtId="166" fontId="11" fillId="4" borderId="2" xfId="0" applyNumberFormat="1" applyFont="1" applyFill="1" applyBorder="1" applyAlignment="1">
      <alignment horizontal="right" vertical="center" wrapText="1"/>
    </xf>
    <xf numFmtId="165" fontId="0" fillId="0" borderId="0" xfId="0" applyNumberFormat="1"/>
    <xf numFmtId="3" fontId="0" fillId="0" borderId="0" xfId="0" applyNumberFormat="1"/>
    <xf numFmtId="0" fontId="9" fillId="0" borderId="0" xfId="0" applyFont="1" applyAlignment="1">
      <alignment wrapText="1"/>
    </xf>
    <xf numFmtId="0" fontId="14" fillId="5" borderId="4" xfId="0" applyFont="1" applyFill="1" applyBorder="1" applyAlignment="1">
      <alignment horizontal="left" wrapText="1"/>
    </xf>
    <xf numFmtId="166" fontId="3" fillId="0" borderId="2" xfId="0" applyNumberFormat="1" applyFont="1" applyBorder="1"/>
    <xf numFmtId="0" fontId="15" fillId="4" borderId="4" xfId="0" applyFont="1" applyFill="1" applyBorder="1" applyAlignment="1">
      <alignment horizontal="left" wrapText="1"/>
    </xf>
    <xf numFmtId="0" fontId="16" fillId="4" borderId="4" xfId="0" applyFont="1" applyFill="1" applyBorder="1" applyAlignment="1">
      <alignment horizontal="left" wrapText="1"/>
    </xf>
    <xf numFmtId="166" fontId="0" fillId="0" borderId="2" xfId="0" applyNumberFormat="1" applyBorder="1"/>
    <xf numFmtId="0" fontId="16" fillId="4" borderId="4" xfId="0" applyFont="1" applyFill="1" applyBorder="1" applyAlignment="1">
      <alignment horizontal="center" wrapText="1"/>
    </xf>
    <xf numFmtId="0" fontId="2" fillId="2" borderId="1" xfId="2" applyAlignment="1">
      <alignment horizontal="left" wrapText="1"/>
    </xf>
    <xf numFmtId="0" fontId="2" fillId="2" borderId="1" xfId="2" applyAlignment="1">
      <alignment horizontal="center" wrapText="1"/>
    </xf>
    <xf numFmtId="0" fontId="8" fillId="0" borderId="0" xfId="0" applyFont="1" applyAlignment="1">
      <alignment vertical="center" wrapText="1"/>
    </xf>
    <xf numFmtId="0" fontId="15" fillId="5" borderId="4" xfId="0" applyFont="1" applyFill="1" applyBorder="1" applyAlignment="1">
      <alignment horizontal="left" wrapText="1"/>
    </xf>
    <xf numFmtId="0" fontId="16" fillId="5" borderId="4" xfId="0" applyFont="1" applyFill="1" applyBorder="1" applyAlignment="1">
      <alignment horizontal="left" wrapText="1"/>
    </xf>
    <xf numFmtId="0" fontId="16" fillId="5" borderId="4" xfId="0" applyFont="1" applyFill="1" applyBorder="1" applyAlignment="1">
      <alignment horizontal="center" wrapText="1"/>
    </xf>
    <xf numFmtId="0" fontId="16" fillId="4" borderId="5" xfId="0" applyFont="1" applyFill="1" applyBorder="1" applyAlignment="1">
      <alignment horizontal="center" wrapText="1"/>
    </xf>
    <xf numFmtId="0" fontId="2" fillId="2" borderId="2" xfId="2" applyBorder="1" applyAlignment="1">
      <alignment horizontal="left" wrapText="1"/>
    </xf>
    <xf numFmtId="0" fontId="2" fillId="2" borderId="2" xfId="2" applyBorder="1" applyAlignment="1">
      <alignment horizontal="center" wrapText="1"/>
    </xf>
    <xf numFmtId="4" fontId="18" fillId="0" borderId="0" xfId="3" applyNumberFormat="1" applyFont="1"/>
    <xf numFmtId="0" fontId="20" fillId="4" borderId="2" xfId="0" quotePrefix="1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/>
    </xf>
    <xf numFmtId="4" fontId="18" fillId="0" borderId="0" xfId="0" applyNumberFormat="1" applyFont="1"/>
    <xf numFmtId="4" fontId="9" fillId="4" borderId="2" xfId="0" applyNumberFormat="1" applyFont="1" applyFill="1" applyBorder="1" applyAlignment="1">
      <alignment horizontal="right"/>
    </xf>
    <xf numFmtId="4" fontId="7" fillId="4" borderId="2" xfId="0" applyNumberFormat="1" applyFont="1" applyFill="1" applyBorder="1" applyAlignment="1">
      <alignment horizontal="right"/>
    </xf>
    <xf numFmtId="4" fontId="10" fillId="4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11" fillId="4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12" fillId="4" borderId="2" xfId="0" quotePrefix="1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49" fontId="12" fillId="4" borderId="2" xfId="0" quotePrefix="1" applyNumberFormat="1" applyFont="1" applyFill="1" applyBorder="1" applyAlignment="1">
      <alignment horizontal="left" vertical="center"/>
    </xf>
    <xf numFmtId="0" fontId="2" fillId="3" borderId="1" xfId="2" applyFill="1" applyAlignment="1">
      <alignment horizontal="center" vertical="center" wrapText="1"/>
    </xf>
    <xf numFmtId="0" fontId="3" fillId="0" borderId="0" xfId="0" applyFont="1"/>
    <xf numFmtId="4" fontId="23" fillId="7" borderId="0" xfId="0" applyNumberFormat="1" applyFont="1" applyFill="1"/>
    <xf numFmtId="168" fontId="9" fillId="3" borderId="2" xfId="0" applyNumberFormat="1" applyFont="1" applyFill="1" applyBorder="1" applyAlignment="1">
      <alignment horizontal="center" vertical="center" wrapText="1"/>
    </xf>
    <xf numFmtId="0" fontId="2" fillId="4" borderId="1" xfId="2" applyFill="1" applyAlignment="1">
      <alignment horizontal="center" vertical="center" wrapText="1"/>
    </xf>
    <xf numFmtId="0" fontId="2" fillId="4" borderId="7" xfId="2" applyFill="1" applyBorder="1" applyAlignment="1">
      <alignment horizontal="center" vertical="center" wrapText="1"/>
    </xf>
    <xf numFmtId="167" fontId="9" fillId="4" borderId="2" xfId="0" applyNumberFormat="1" applyFont="1" applyFill="1" applyBorder="1" applyAlignment="1">
      <alignment horizontal="center" vertical="center" wrapText="1"/>
    </xf>
    <xf numFmtId="168" fontId="9" fillId="4" borderId="2" xfId="0" applyNumberFormat="1" applyFont="1" applyFill="1" applyBorder="1" applyAlignment="1">
      <alignment horizontal="center" vertical="center" wrapText="1"/>
    </xf>
    <xf numFmtId="0" fontId="24" fillId="7" borderId="0" xfId="0" applyFont="1" applyFill="1"/>
    <xf numFmtId="4" fontId="24" fillId="7" borderId="0" xfId="0" applyNumberFormat="1" applyFont="1" applyFill="1"/>
    <xf numFmtId="0" fontId="19" fillId="8" borderId="0" xfId="0" applyFont="1" applyFill="1"/>
    <xf numFmtId="4" fontId="19" fillId="8" borderId="0" xfId="0" applyNumberFormat="1" applyFont="1" applyFill="1"/>
    <xf numFmtId="0" fontId="19" fillId="9" borderId="0" xfId="0" applyFont="1" applyFill="1"/>
    <xf numFmtId="4" fontId="19" fillId="9" borderId="0" xfId="0" applyNumberFormat="1" applyFont="1" applyFill="1"/>
    <xf numFmtId="0" fontId="19" fillId="6" borderId="0" xfId="0" applyFont="1" applyFill="1"/>
    <xf numFmtId="4" fontId="19" fillId="6" borderId="0" xfId="0" applyNumberFormat="1" applyFont="1" applyFill="1"/>
    <xf numFmtId="0" fontId="5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5" fillId="0" borderId="8" xfId="0" applyFont="1" applyBorder="1" applyAlignment="1">
      <alignment horizontal="right" vertical="center"/>
    </xf>
    <xf numFmtId="0" fontId="9" fillId="0" borderId="9" xfId="0" quotePrefix="1" applyFont="1" applyBorder="1" applyAlignment="1">
      <alignment horizontal="left" wrapText="1"/>
    </xf>
    <xf numFmtId="0" fontId="9" fillId="0" borderId="10" xfId="0" quotePrefix="1" applyFont="1" applyBorder="1" applyAlignment="1">
      <alignment horizontal="left" wrapText="1"/>
    </xf>
    <xf numFmtId="0" fontId="9" fillId="0" borderId="10" xfId="0" quotePrefix="1" applyFont="1" applyBorder="1" applyAlignment="1">
      <alignment horizontal="center" wrapText="1"/>
    </xf>
    <xf numFmtId="0" fontId="9" fillId="0" borderId="10" xfId="0" quotePrefix="1" applyFont="1" applyBorder="1" applyAlignment="1">
      <alignment horizontal="left"/>
    </xf>
    <xf numFmtId="3" fontId="9" fillId="3" borderId="2" xfId="0" applyNumberFormat="1" applyFont="1" applyFill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10" fillId="3" borderId="9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7" fillId="0" borderId="0" xfId="0" applyFont="1"/>
    <xf numFmtId="0" fontId="5" fillId="0" borderId="0" xfId="0" quotePrefix="1" applyFont="1" applyAlignment="1">
      <alignment horizontal="center" vertical="center" wrapText="1"/>
    </xf>
    <xf numFmtId="0" fontId="8" fillId="0" borderId="0" xfId="0" applyFont="1" applyAlignment="1">
      <alignment wrapText="1"/>
    </xf>
    <xf numFmtId="3" fontId="10" fillId="10" borderId="9" xfId="0" quotePrefix="1" applyNumberFormat="1" applyFont="1" applyFill="1" applyBorder="1" applyAlignment="1">
      <alignment horizontal="right"/>
    </xf>
    <xf numFmtId="3" fontId="10" fillId="10" borderId="2" xfId="0" applyNumberFormat="1" applyFont="1" applyFill="1" applyBorder="1" applyAlignment="1">
      <alignment horizontal="right" wrapText="1"/>
    </xf>
    <xf numFmtId="3" fontId="10" fillId="3" borderId="9" xfId="0" quotePrefix="1" applyNumberFormat="1" applyFont="1" applyFill="1" applyBorder="1" applyAlignment="1">
      <alignment horizontal="right"/>
    </xf>
    <xf numFmtId="3" fontId="10" fillId="3" borderId="2" xfId="0" quotePrefix="1" applyNumberFormat="1" applyFont="1" applyFill="1" applyBorder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27" fillId="0" borderId="0" xfId="0" applyFont="1" applyAlignment="1">
      <alignment wrapText="1"/>
    </xf>
    <xf numFmtId="0" fontId="28" fillId="0" borderId="0" xfId="0" quotePrefix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0" fillId="0" borderId="9" xfId="0" quotePrefix="1" applyFont="1" applyBorder="1" applyAlignment="1">
      <alignment horizontal="left" wrapText="1"/>
    </xf>
    <xf numFmtId="0" fontId="10" fillId="0" borderId="10" xfId="0" quotePrefix="1" applyFont="1" applyBorder="1" applyAlignment="1">
      <alignment horizontal="left" wrapText="1"/>
    </xf>
    <xf numFmtId="0" fontId="10" fillId="0" borderId="10" xfId="0" quotePrefix="1" applyFont="1" applyBorder="1" applyAlignment="1">
      <alignment horizontal="center" wrapText="1"/>
    </xf>
    <xf numFmtId="0" fontId="10" fillId="0" borderId="10" xfId="0" quotePrefix="1" applyFont="1" applyBorder="1" applyAlignment="1">
      <alignment horizontal="left"/>
    </xf>
    <xf numFmtId="3" fontId="9" fillId="3" borderId="9" xfId="0" quotePrefix="1" applyNumberFormat="1" applyFont="1" applyFill="1" applyBorder="1" applyAlignment="1">
      <alignment horizontal="right"/>
    </xf>
    <xf numFmtId="3" fontId="9" fillId="3" borderId="2" xfId="0" quotePrefix="1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2" fontId="11" fillId="4" borderId="2" xfId="1" applyNumberFormat="1" applyFont="1" applyFill="1" applyBorder="1" applyAlignment="1">
      <alignment horizontal="right" vertical="center" wrapText="1"/>
    </xf>
    <xf numFmtId="2" fontId="0" fillId="0" borderId="0" xfId="0" applyNumberFormat="1"/>
    <xf numFmtId="4" fontId="13" fillId="4" borderId="2" xfId="0" applyNumberFormat="1" applyFont="1" applyFill="1" applyBorder="1" applyAlignment="1">
      <alignment horizontal="right" vertical="center" wrapText="1"/>
    </xf>
    <xf numFmtId="169" fontId="9" fillId="4" borderId="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69" fontId="9" fillId="3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/>
    <xf numFmtId="3" fontId="4" fillId="4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13" fillId="4" borderId="2" xfId="0" applyNumberFormat="1" applyFont="1" applyFill="1" applyBorder="1" applyAlignment="1">
      <alignment horizontal="center" wrapText="1"/>
    </xf>
    <xf numFmtId="3" fontId="0" fillId="0" borderId="2" xfId="0" applyNumberFormat="1" applyBorder="1" applyAlignment="1">
      <alignment horizontal="right"/>
    </xf>
    <xf numFmtId="4" fontId="10" fillId="10" borderId="9" xfId="0" quotePrefix="1" applyNumberFormat="1" applyFont="1" applyFill="1" applyBorder="1" applyAlignment="1">
      <alignment horizontal="right"/>
    </xf>
    <xf numFmtId="0" fontId="11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7" borderId="6" xfId="0" applyFont="1" applyFill="1" applyBorder="1"/>
    <xf numFmtId="0" fontId="0" fillId="0" borderId="6" xfId="0" applyBorder="1"/>
    <xf numFmtId="0" fontId="2" fillId="3" borderId="7" xfId="2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0" fillId="0" borderId="0" xfId="0" applyFont="1" applyAlignment="1">
      <alignment wrapText="1"/>
    </xf>
    <xf numFmtId="0" fontId="31" fillId="0" borderId="0" xfId="0" applyFont="1" applyAlignment="1">
      <alignment wrapText="1"/>
    </xf>
    <xf numFmtId="0" fontId="10" fillId="3" borderId="9" xfId="0" quotePrefix="1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10" fillId="10" borderId="9" xfId="0" applyFont="1" applyFill="1" applyBorder="1" applyAlignment="1">
      <alignment horizontal="left" vertical="center" wrapText="1"/>
    </xf>
    <xf numFmtId="0" fontId="10" fillId="10" borderId="10" xfId="0" applyFont="1" applyFill="1" applyBorder="1" applyAlignment="1">
      <alignment horizontal="left" vertical="center" wrapText="1"/>
    </xf>
    <xf numFmtId="0" fontId="10" fillId="10" borderId="3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0" fillId="0" borderId="9" xfId="0" quotePrefix="1" applyFont="1" applyBorder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3" borderId="10" xfId="0" applyFont="1" applyFill="1" applyBorder="1" applyAlignment="1">
      <alignment vertical="center"/>
    </xf>
    <xf numFmtId="0" fontId="10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vertical="center" wrapText="1"/>
    </xf>
    <xf numFmtId="0" fontId="10" fillId="0" borderId="9" xfId="0" quotePrefix="1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5">
    <cellStyle name="Currency" xfId="1" builtinId="4"/>
    <cellStyle name="Normal" xfId="0" builtinId="0"/>
    <cellStyle name="Normalno 2" xfId="3" xr:uid="{00000000-0005-0000-0000-000002000000}"/>
    <cellStyle name="Output" xfId="2" builtinId="21"/>
    <cellStyle name="Valuta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zoomScale="96" zoomScaleNormal="96" workbookViewId="0">
      <selection activeCell="O19" sqref="O19"/>
    </sheetView>
  </sheetViews>
  <sheetFormatPr baseColWidth="10" defaultColWidth="8.83203125" defaultRowHeight="15" x14ac:dyDescent="0.2"/>
  <cols>
    <col min="5" max="5" width="25.33203125" customWidth="1"/>
    <col min="6" max="6" width="13" bestFit="1" customWidth="1"/>
    <col min="7" max="7" width="15.6640625" customWidth="1"/>
    <col min="8" max="9" width="18" customWidth="1"/>
    <col min="10" max="10" width="17" customWidth="1"/>
    <col min="16" max="16" width="30.1640625" customWidth="1"/>
  </cols>
  <sheetData>
    <row r="1" spans="1:10" ht="42" customHeight="1" x14ac:dyDescent="0.2">
      <c r="A1" s="120" t="s">
        <v>149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8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x14ac:dyDescent="0.2">
      <c r="A3" s="120" t="s">
        <v>0</v>
      </c>
      <c r="B3" s="120"/>
      <c r="C3" s="120"/>
      <c r="D3" s="120"/>
      <c r="E3" s="120"/>
      <c r="F3" s="120"/>
      <c r="G3" s="120"/>
      <c r="H3" s="120"/>
      <c r="I3" s="143"/>
      <c r="J3" s="143"/>
    </row>
    <row r="4" spans="1:10" ht="18" x14ac:dyDescent="0.2">
      <c r="A4" s="1"/>
      <c r="B4" s="1"/>
      <c r="C4" s="1"/>
      <c r="D4" s="1"/>
      <c r="E4" s="1"/>
      <c r="F4" s="1"/>
      <c r="G4" s="1"/>
      <c r="H4" s="1"/>
      <c r="I4" s="2"/>
      <c r="J4" s="2"/>
    </row>
    <row r="5" spans="1:10" ht="16" x14ac:dyDescent="0.2">
      <c r="A5" s="120" t="s">
        <v>1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8" x14ac:dyDescent="0.2">
      <c r="A6" s="70"/>
      <c r="B6" s="71"/>
      <c r="C6" s="71"/>
      <c r="D6" s="71"/>
      <c r="E6" s="72"/>
      <c r="F6" s="73"/>
      <c r="G6" s="73"/>
      <c r="H6" s="73"/>
      <c r="I6" s="73"/>
      <c r="J6" s="74" t="s">
        <v>128</v>
      </c>
    </row>
    <row r="7" spans="1:10" ht="28" x14ac:dyDescent="0.2">
      <c r="A7" s="75"/>
      <c r="B7" s="76"/>
      <c r="C7" s="76"/>
      <c r="D7" s="77"/>
      <c r="E7" s="78"/>
      <c r="F7" s="5" t="s">
        <v>22</v>
      </c>
      <c r="G7" s="4" t="s">
        <v>23</v>
      </c>
      <c r="H7" s="4" t="s">
        <v>24</v>
      </c>
      <c r="I7" s="4" t="s">
        <v>17</v>
      </c>
      <c r="J7" s="4" t="s">
        <v>25</v>
      </c>
    </row>
    <row r="8" spans="1:10" x14ac:dyDescent="0.2">
      <c r="A8" s="135" t="s">
        <v>129</v>
      </c>
      <c r="B8" s="130"/>
      <c r="C8" s="130"/>
      <c r="D8" s="130"/>
      <c r="E8" s="144"/>
      <c r="F8" s="101">
        <v>3822727.73</v>
      </c>
      <c r="G8" s="79">
        <v>4097312</v>
      </c>
      <c r="H8" s="79">
        <f>+H9</f>
        <v>4323260</v>
      </c>
      <c r="I8" s="79">
        <f>+I9</f>
        <v>4326060</v>
      </c>
      <c r="J8" s="79">
        <f>+J9</f>
        <v>4326060</v>
      </c>
    </row>
    <row r="9" spans="1:10" x14ac:dyDescent="0.2">
      <c r="A9" s="145" t="s">
        <v>130</v>
      </c>
      <c r="B9" s="146"/>
      <c r="C9" s="146"/>
      <c r="D9" s="146"/>
      <c r="E9" s="142"/>
      <c r="F9" s="102">
        <v>3822727.73</v>
      </c>
      <c r="G9" s="80">
        <v>4097312</v>
      </c>
      <c r="H9" s="109">
        <v>4323260</v>
      </c>
      <c r="I9" s="109">
        <v>4326060</v>
      </c>
      <c r="J9" s="109">
        <v>4326060</v>
      </c>
    </row>
    <row r="10" spans="1:10" x14ac:dyDescent="0.2">
      <c r="A10" s="141" t="s">
        <v>131</v>
      </c>
      <c r="B10" s="142"/>
      <c r="C10" s="142"/>
      <c r="D10" s="142"/>
      <c r="E10" s="142"/>
      <c r="F10" s="102">
        <v>0</v>
      </c>
      <c r="G10" s="80">
        <v>0</v>
      </c>
      <c r="H10" s="80">
        <v>0</v>
      </c>
      <c r="I10" s="80">
        <v>0</v>
      </c>
      <c r="J10" s="80">
        <v>0</v>
      </c>
    </row>
    <row r="11" spans="1:10" x14ac:dyDescent="0.2">
      <c r="A11" s="81" t="s">
        <v>132</v>
      </c>
      <c r="B11" s="82"/>
      <c r="C11" s="82"/>
      <c r="D11" s="82"/>
      <c r="E11" s="82"/>
      <c r="F11" s="101">
        <v>4138151.25</v>
      </c>
      <c r="G11" s="79">
        <f>SUM(G12:G13)</f>
        <v>4097312</v>
      </c>
      <c r="H11" s="79">
        <f>H12+H13</f>
        <v>4323260</v>
      </c>
      <c r="I11" s="79">
        <f t="shared" ref="I11:J11" si="0">I12+I13</f>
        <v>4326060</v>
      </c>
      <c r="J11" s="79">
        <f t="shared" si="0"/>
        <v>4326060</v>
      </c>
    </row>
    <row r="12" spans="1:10" x14ac:dyDescent="0.2">
      <c r="A12" s="147" t="s">
        <v>133</v>
      </c>
      <c r="B12" s="146"/>
      <c r="C12" s="146"/>
      <c r="D12" s="146"/>
      <c r="E12" s="146"/>
      <c r="F12" s="102" t="s">
        <v>37</v>
      </c>
      <c r="G12" s="80">
        <v>3984112</v>
      </c>
      <c r="H12" s="109">
        <v>4162260</v>
      </c>
      <c r="I12" s="109">
        <v>4198060</v>
      </c>
      <c r="J12" s="109">
        <v>4223060</v>
      </c>
    </row>
    <row r="13" spans="1:10" x14ac:dyDescent="0.2">
      <c r="A13" s="141" t="s">
        <v>134</v>
      </c>
      <c r="B13" s="142"/>
      <c r="C13" s="142"/>
      <c r="D13" s="142"/>
      <c r="E13" s="142"/>
      <c r="F13" s="102">
        <v>139238.26999999999</v>
      </c>
      <c r="G13" s="80">
        <v>113200</v>
      </c>
      <c r="H13" s="109">
        <v>161000</v>
      </c>
      <c r="I13" s="109">
        <v>128000</v>
      </c>
      <c r="J13" s="109">
        <v>103000</v>
      </c>
    </row>
    <row r="14" spans="1:10" x14ac:dyDescent="0.2">
      <c r="A14" s="129" t="s">
        <v>135</v>
      </c>
      <c r="B14" s="130"/>
      <c r="C14" s="130"/>
      <c r="D14" s="130"/>
      <c r="E14" s="130"/>
      <c r="F14" s="101">
        <v>-315423.52</v>
      </c>
      <c r="G14" s="79">
        <f t="shared" ref="G14:J14" si="1">G8-G11</f>
        <v>0</v>
      </c>
      <c r="H14" s="79">
        <f t="shared" si="1"/>
        <v>0</v>
      </c>
      <c r="I14" s="79">
        <f t="shared" si="1"/>
        <v>0</v>
      </c>
      <c r="J14" s="79">
        <f t="shared" si="1"/>
        <v>0</v>
      </c>
    </row>
    <row r="15" spans="1:10" ht="18" x14ac:dyDescent="0.2">
      <c r="A15" s="1"/>
      <c r="B15" s="83"/>
      <c r="C15" s="83"/>
      <c r="D15" s="83"/>
      <c r="E15" s="83"/>
      <c r="F15" s="83"/>
      <c r="G15" s="83"/>
      <c r="H15" s="84"/>
      <c r="I15" s="84"/>
      <c r="J15" s="84"/>
    </row>
    <row r="16" spans="1:10" ht="16" x14ac:dyDescent="0.2">
      <c r="A16" s="120" t="s">
        <v>136</v>
      </c>
      <c r="B16" s="131"/>
      <c r="C16" s="131"/>
      <c r="D16" s="131"/>
      <c r="E16" s="131"/>
      <c r="F16" s="131"/>
      <c r="G16" s="131"/>
      <c r="H16" s="131"/>
      <c r="I16" s="131"/>
      <c r="J16" s="131"/>
    </row>
    <row r="17" spans="1:10" ht="18" x14ac:dyDescent="0.2">
      <c r="A17" s="1"/>
      <c r="B17" s="83"/>
      <c r="C17" s="83"/>
      <c r="D17" s="83"/>
      <c r="E17" s="83"/>
      <c r="F17" s="83"/>
      <c r="G17" s="83"/>
      <c r="H17" s="84"/>
      <c r="I17" s="84"/>
      <c r="J17" s="84"/>
    </row>
    <row r="18" spans="1:10" ht="28" x14ac:dyDescent="0.2">
      <c r="A18" s="75"/>
      <c r="B18" s="76"/>
      <c r="C18" s="76"/>
      <c r="D18" s="77"/>
      <c r="E18" s="78"/>
      <c r="F18" s="5" t="s">
        <v>22</v>
      </c>
      <c r="G18" s="4" t="s">
        <v>23</v>
      </c>
      <c r="H18" s="4" t="s">
        <v>24</v>
      </c>
      <c r="I18" s="4" t="s">
        <v>17</v>
      </c>
      <c r="J18" s="4" t="s">
        <v>25</v>
      </c>
    </row>
    <row r="19" spans="1:10" x14ac:dyDescent="0.2">
      <c r="A19" s="141" t="s">
        <v>137</v>
      </c>
      <c r="B19" s="142"/>
      <c r="C19" s="142"/>
      <c r="D19" s="142"/>
      <c r="E19" s="142"/>
      <c r="F19" s="80">
        <v>0</v>
      </c>
      <c r="G19" s="80">
        <v>0</v>
      </c>
      <c r="H19" s="80">
        <v>0</v>
      </c>
      <c r="I19" s="80">
        <v>0</v>
      </c>
      <c r="J19" s="80">
        <v>0</v>
      </c>
    </row>
    <row r="20" spans="1:10" x14ac:dyDescent="0.2">
      <c r="A20" s="141" t="s">
        <v>138</v>
      </c>
      <c r="B20" s="142"/>
      <c r="C20" s="142"/>
      <c r="D20" s="142"/>
      <c r="E20" s="142"/>
      <c r="F20" s="80">
        <v>0</v>
      </c>
      <c r="G20" s="80">
        <v>0</v>
      </c>
      <c r="H20" s="80">
        <v>0</v>
      </c>
      <c r="I20" s="80">
        <v>0</v>
      </c>
      <c r="J20" s="80">
        <v>0</v>
      </c>
    </row>
    <row r="21" spans="1:10" x14ac:dyDescent="0.2">
      <c r="A21" s="129" t="s">
        <v>139</v>
      </c>
      <c r="B21" s="130"/>
      <c r="C21" s="130"/>
      <c r="D21" s="130"/>
      <c r="E21" s="130"/>
      <c r="F21" s="79">
        <v>0</v>
      </c>
      <c r="G21" s="79">
        <f t="shared" ref="G21:J21" si="2">G19-G20</f>
        <v>0</v>
      </c>
      <c r="H21" s="79">
        <f t="shared" si="2"/>
        <v>0</v>
      </c>
      <c r="I21" s="79">
        <f t="shared" si="2"/>
        <v>0</v>
      </c>
      <c r="J21" s="79">
        <f t="shared" si="2"/>
        <v>0</v>
      </c>
    </row>
    <row r="22" spans="1:10" x14ac:dyDescent="0.2">
      <c r="A22" s="129" t="s">
        <v>140</v>
      </c>
      <c r="B22" s="130"/>
      <c r="C22" s="130"/>
      <c r="D22" s="130"/>
      <c r="E22" s="130"/>
      <c r="F22" s="79">
        <v>0</v>
      </c>
      <c r="G22" s="79">
        <f t="shared" ref="G22:J22" si="3">G14+G21</f>
        <v>0</v>
      </c>
      <c r="H22" s="79">
        <f t="shared" si="3"/>
        <v>0</v>
      </c>
      <c r="I22" s="79">
        <f t="shared" si="3"/>
        <v>0</v>
      </c>
      <c r="J22" s="79">
        <f t="shared" si="3"/>
        <v>0</v>
      </c>
    </row>
    <row r="23" spans="1:10" ht="18" x14ac:dyDescent="0.2">
      <c r="A23" s="85"/>
      <c r="B23" s="83"/>
      <c r="C23" s="83"/>
      <c r="D23" s="83"/>
      <c r="E23" s="83"/>
      <c r="F23" s="83"/>
      <c r="G23" s="83"/>
      <c r="H23" s="84"/>
      <c r="I23" s="84"/>
      <c r="J23" s="84"/>
    </row>
    <row r="24" spans="1:10" ht="16" x14ac:dyDescent="0.2">
      <c r="A24" s="120" t="s">
        <v>141</v>
      </c>
      <c r="B24" s="131"/>
      <c r="C24" s="131"/>
      <c r="D24" s="131"/>
      <c r="E24" s="131"/>
      <c r="F24" s="131"/>
      <c r="G24" s="131"/>
      <c r="H24" s="131"/>
      <c r="I24" s="131"/>
      <c r="J24" s="131"/>
    </row>
    <row r="25" spans="1:10" ht="16" x14ac:dyDescent="0.2">
      <c r="A25" s="3"/>
      <c r="B25" s="86"/>
      <c r="C25" s="86"/>
      <c r="D25" s="86"/>
      <c r="E25" s="86"/>
      <c r="F25" s="86"/>
      <c r="G25" s="86"/>
      <c r="H25" s="86"/>
      <c r="I25" s="86"/>
      <c r="J25" s="86"/>
    </row>
    <row r="26" spans="1:10" ht="28" x14ac:dyDescent="0.2">
      <c r="A26" s="75"/>
      <c r="B26" s="76"/>
      <c r="C26" s="76"/>
      <c r="D26" s="77"/>
      <c r="E26" s="78"/>
      <c r="F26" s="5" t="s">
        <v>22</v>
      </c>
      <c r="G26" s="4" t="s">
        <v>23</v>
      </c>
      <c r="H26" s="4" t="s">
        <v>24</v>
      </c>
      <c r="I26" s="4" t="s">
        <v>17</v>
      </c>
      <c r="J26" s="4" t="s">
        <v>25</v>
      </c>
    </row>
    <row r="27" spans="1:10" ht="15" customHeight="1" x14ac:dyDescent="0.2">
      <c r="A27" s="132" t="s">
        <v>142</v>
      </c>
      <c r="B27" s="133"/>
      <c r="C27" s="133"/>
      <c r="D27" s="133"/>
      <c r="E27" s="134"/>
      <c r="F27" s="114">
        <v>0</v>
      </c>
      <c r="G27" s="87">
        <v>0</v>
      </c>
      <c r="H27" s="87">
        <v>0</v>
      </c>
      <c r="I27" s="87">
        <v>0</v>
      </c>
      <c r="J27" s="88">
        <v>0</v>
      </c>
    </row>
    <row r="28" spans="1:10" ht="15" customHeight="1" x14ac:dyDescent="0.2">
      <c r="A28" s="129" t="s">
        <v>143</v>
      </c>
      <c r="B28" s="130"/>
      <c r="C28" s="130"/>
      <c r="D28" s="130"/>
      <c r="E28" s="130"/>
      <c r="F28" s="89">
        <v>0</v>
      </c>
      <c r="G28" s="89">
        <f t="shared" ref="G28:J28" si="4">G22+G27</f>
        <v>0</v>
      </c>
      <c r="H28" s="89">
        <f t="shared" si="4"/>
        <v>0</v>
      </c>
      <c r="I28" s="89">
        <f t="shared" si="4"/>
        <v>0</v>
      </c>
      <c r="J28" s="90">
        <f t="shared" si="4"/>
        <v>0</v>
      </c>
    </row>
    <row r="29" spans="1:10" ht="45" customHeight="1" x14ac:dyDescent="0.2">
      <c r="A29" s="135" t="s">
        <v>144</v>
      </c>
      <c r="B29" s="136"/>
      <c r="C29" s="136"/>
      <c r="D29" s="136"/>
      <c r="E29" s="137"/>
      <c r="F29" s="89">
        <v>0</v>
      </c>
      <c r="G29" s="89">
        <f t="shared" ref="G29:J29" si="5">G14+G21+G27-G28</f>
        <v>0</v>
      </c>
      <c r="H29" s="89">
        <f t="shared" si="5"/>
        <v>0</v>
      </c>
      <c r="I29" s="89">
        <f t="shared" si="5"/>
        <v>0</v>
      </c>
      <c r="J29" s="90">
        <f t="shared" si="5"/>
        <v>0</v>
      </c>
    </row>
    <row r="30" spans="1:10" ht="16" x14ac:dyDescent="0.2">
      <c r="A30" s="91"/>
      <c r="B30" s="92"/>
      <c r="C30" s="92"/>
      <c r="D30" s="92"/>
      <c r="E30" s="92"/>
      <c r="F30" s="92"/>
      <c r="G30" s="92"/>
      <c r="H30" s="92"/>
      <c r="I30" s="92"/>
      <c r="J30" s="92"/>
    </row>
    <row r="31" spans="1:10" ht="16" x14ac:dyDescent="0.2">
      <c r="A31" s="138" t="s">
        <v>145</v>
      </c>
      <c r="B31" s="138"/>
      <c r="C31" s="138"/>
      <c r="D31" s="138"/>
      <c r="E31" s="138"/>
      <c r="F31" s="138"/>
      <c r="G31" s="138"/>
      <c r="H31" s="138"/>
      <c r="I31" s="138"/>
      <c r="J31" s="138"/>
    </row>
    <row r="32" spans="1:10" ht="18" x14ac:dyDescent="0.2">
      <c r="A32" s="93"/>
      <c r="B32" s="94"/>
      <c r="C32" s="94"/>
      <c r="D32" s="94"/>
      <c r="E32" s="94"/>
      <c r="F32" s="94"/>
      <c r="G32" s="94"/>
      <c r="H32" s="9"/>
      <c r="I32" s="9"/>
      <c r="J32" s="9"/>
    </row>
    <row r="33" spans="1:10" ht="28" x14ac:dyDescent="0.2">
      <c r="A33" s="95"/>
      <c r="B33" s="96"/>
      <c r="C33" s="96"/>
      <c r="D33" s="97"/>
      <c r="E33" s="98"/>
      <c r="F33" s="5" t="s">
        <v>22</v>
      </c>
      <c r="G33" s="4" t="s">
        <v>23</v>
      </c>
      <c r="H33" s="4" t="s">
        <v>24</v>
      </c>
      <c r="I33" s="4" t="s">
        <v>17</v>
      </c>
      <c r="J33" s="4" t="s">
        <v>25</v>
      </c>
    </row>
    <row r="34" spans="1:10" x14ac:dyDescent="0.2">
      <c r="A34" s="132" t="s">
        <v>142</v>
      </c>
      <c r="B34" s="133"/>
      <c r="C34" s="133"/>
      <c r="D34" s="133"/>
      <c r="E34" s="134"/>
      <c r="F34" s="87">
        <v>0</v>
      </c>
      <c r="G34" s="87">
        <v>0</v>
      </c>
      <c r="H34" s="87">
        <v>0</v>
      </c>
      <c r="I34" s="87">
        <v>0</v>
      </c>
      <c r="J34" s="88">
        <v>0</v>
      </c>
    </row>
    <row r="35" spans="1:10" ht="28.5" customHeight="1" x14ac:dyDescent="0.2">
      <c r="A35" s="132" t="s">
        <v>146</v>
      </c>
      <c r="B35" s="133"/>
      <c r="C35" s="133"/>
      <c r="D35" s="133"/>
      <c r="E35" s="134"/>
      <c r="F35" s="87">
        <v>0</v>
      </c>
      <c r="G35" s="87">
        <v>0</v>
      </c>
      <c r="H35" s="87">
        <v>0</v>
      </c>
      <c r="I35" s="87">
        <v>0</v>
      </c>
      <c r="J35" s="88">
        <v>0</v>
      </c>
    </row>
    <row r="36" spans="1:10" x14ac:dyDescent="0.2">
      <c r="A36" s="132" t="s">
        <v>147</v>
      </c>
      <c r="B36" s="139"/>
      <c r="C36" s="139"/>
      <c r="D36" s="139"/>
      <c r="E36" s="140"/>
      <c r="F36" s="87">
        <v>0</v>
      </c>
      <c r="G36" s="87">
        <v>0</v>
      </c>
      <c r="H36" s="87">
        <v>0</v>
      </c>
      <c r="I36" s="87">
        <v>0</v>
      </c>
      <c r="J36" s="88">
        <v>0</v>
      </c>
    </row>
    <row r="37" spans="1:10" ht="15" customHeight="1" x14ac:dyDescent="0.2">
      <c r="A37" s="129" t="s">
        <v>143</v>
      </c>
      <c r="B37" s="130"/>
      <c r="C37" s="130"/>
      <c r="D37" s="130"/>
      <c r="E37" s="130"/>
      <c r="F37" s="99">
        <v>0</v>
      </c>
      <c r="G37" s="99">
        <v>0</v>
      </c>
      <c r="H37" s="99">
        <v>0</v>
      </c>
      <c r="I37" s="99">
        <v>0</v>
      </c>
      <c r="J37" s="100">
        <v>0</v>
      </c>
    </row>
    <row r="38" spans="1:10" ht="17.25" customHeight="1" x14ac:dyDescent="0.2"/>
    <row r="39" spans="1:10" x14ac:dyDescent="0.2">
      <c r="A39" s="127"/>
      <c r="B39" s="128"/>
      <c r="C39" s="128"/>
      <c r="D39" s="128"/>
      <c r="E39" s="128"/>
      <c r="F39" s="128"/>
      <c r="G39" s="128"/>
      <c r="H39" s="128"/>
      <c r="I39" s="128"/>
      <c r="J39" s="128"/>
    </row>
    <row r="40" spans="1:10" ht="9" customHeight="1" x14ac:dyDescent="0.2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9"/>
  <sheetViews>
    <sheetView topLeftCell="A4" workbookViewId="0">
      <selection activeCell="H21" sqref="H21"/>
    </sheetView>
  </sheetViews>
  <sheetFormatPr baseColWidth="10" defaultColWidth="8.83203125" defaultRowHeight="15" x14ac:dyDescent="0.2"/>
  <cols>
    <col min="3" max="3" width="60.1640625" customWidth="1"/>
    <col min="4" max="4" width="16.1640625" customWidth="1"/>
    <col min="5" max="5" width="14.6640625" customWidth="1"/>
    <col min="6" max="6" width="15.5" customWidth="1"/>
    <col min="7" max="7" width="15" customWidth="1"/>
    <col min="8" max="8" width="17.83203125" customWidth="1"/>
    <col min="9" max="9" width="0.1640625" customWidth="1"/>
    <col min="11" max="13" width="11.6640625" bestFit="1" customWidth="1"/>
  </cols>
  <sheetData>
    <row r="1" spans="1:9" ht="42" customHeight="1" x14ac:dyDescent="0.2">
      <c r="A1" s="120" t="s">
        <v>149</v>
      </c>
      <c r="B1" s="120"/>
      <c r="C1" s="120"/>
      <c r="D1" s="120"/>
      <c r="E1" s="120"/>
      <c r="F1" s="120"/>
      <c r="G1" s="120"/>
    </row>
    <row r="2" spans="1:9" ht="18" x14ac:dyDescent="0.2">
      <c r="A2" s="1"/>
      <c r="B2" s="1"/>
      <c r="C2" s="1"/>
      <c r="D2" s="1"/>
      <c r="E2" s="1"/>
      <c r="F2" s="1"/>
      <c r="G2" s="1"/>
    </row>
    <row r="3" spans="1:9" ht="16" x14ac:dyDescent="0.2">
      <c r="A3" s="120" t="s">
        <v>0</v>
      </c>
      <c r="B3" s="120"/>
      <c r="C3" s="120"/>
      <c r="D3" s="120"/>
      <c r="E3" s="120"/>
      <c r="F3" s="120"/>
      <c r="G3" s="120"/>
    </row>
    <row r="4" spans="1:9" ht="18" x14ac:dyDescent="0.2">
      <c r="A4" s="1"/>
      <c r="B4" s="1"/>
      <c r="C4" s="1"/>
      <c r="D4" s="1"/>
      <c r="E4" s="1"/>
      <c r="F4" s="2"/>
      <c r="G4" s="2"/>
    </row>
    <row r="5" spans="1:9" ht="16" x14ac:dyDescent="0.2">
      <c r="A5" s="120" t="s">
        <v>2</v>
      </c>
      <c r="B5" s="120"/>
      <c r="C5" s="120"/>
      <c r="D5" s="120"/>
      <c r="E5" s="120"/>
      <c r="F5" s="120"/>
      <c r="G5" s="120"/>
    </row>
    <row r="6" spans="1:9" ht="18" x14ac:dyDescent="0.2">
      <c r="A6" s="1"/>
      <c r="B6" s="1"/>
      <c r="C6" s="1"/>
      <c r="D6" s="1"/>
      <c r="E6" s="1"/>
      <c r="F6" s="2"/>
      <c r="G6" s="2"/>
    </row>
    <row r="7" spans="1:9" ht="16" x14ac:dyDescent="0.2">
      <c r="A7" s="120" t="s">
        <v>3</v>
      </c>
      <c r="B7" s="120"/>
      <c r="C7" s="120"/>
      <c r="D7" s="120"/>
      <c r="E7" s="120"/>
      <c r="F7" s="120"/>
      <c r="G7" s="120"/>
    </row>
    <row r="10" spans="1:9" ht="28" x14ac:dyDescent="0.2">
      <c r="A10" s="4" t="s">
        <v>14</v>
      </c>
      <c r="B10" s="5" t="s">
        <v>15</v>
      </c>
      <c r="C10" s="5" t="s">
        <v>16</v>
      </c>
      <c r="D10" s="5" t="s">
        <v>22</v>
      </c>
      <c r="E10" s="4" t="s">
        <v>23</v>
      </c>
      <c r="F10" s="4" t="s">
        <v>24</v>
      </c>
      <c r="G10" s="4" t="s">
        <v>17</v>
      </c>
      <c r="H10" s="4" t="s">
        <v>25</v>
      </c>
    </row>
    <row r="11" spans="1:9" ht="16.5" customHeight="1" x14ac:dyDescent="0.2">
      <c r="A11" s="15">
        <v>6</v>
      </c>
      <c r="B11" s="15"/>
      <c r="C11" s="15" t="s">
        <v>4</v>
      </c>
      <c r="D11" s="112" t="s">
        <v>5</v>
      </c>
      <c r="E11" s="110">
        <v>4097312</v>
      </c>
      <c r="F11" s="110">
        <f>SUM(F12:F16)</f>
        <v>4323260</v>
      </c>
      <c r="G11" s="110">
        <f t="shared" ref="G11:H11" si="0">SUM(G12:G16)</f>
        <v>4326060</v>
      </c>
      <c r="H11" s="110">
        <f t="shared" si="0"/>
        <v>4326060</v>
      </c>
      <c r="I11" s="111"/>
    </row>
    <row r="12" spans="1:9" ht="15" customHeight="1" x14ac:dyDescent="0.2">
      <c r="A12" s="6"/>
      <c r="B12" s="6">
        <v>63</v>
      </c>
      <c r="C12" s="6" t="s">
        <v>6</v>
      </c>
      <c r="D12" s="18" t="s">
        <v>7</v>
      </c>
      <c r="E12" s="8">
        <v>3346208</v>
      </c>
      <c r="F12" s="8">
        <v>3549560</v>
      </c>
      <c r="G12" s="8">
        <v>3555560</v>
      </c>
      <c r="H12" s="8">
        <v>3555560</v>
      </c>
    </row>
    <row r="13" spans="1:9" x14ac:dyDescent="0.2">
      <c r="A13" s="6"/>
      <c r="B13" s="6">
        <v>64</v>
      </c>
      <c r="C13" s="6" t="s">
        <v>8</v>
      </c>
      <c r="D13" s="18" t="s">
        <v>9</v>
      </c>
      <c r="E13" s="8">
        <v>0</v>
      </c>
      <c r="F13" s="8">
        <v>0</v>
      </c>
      <c r="G13" s="8">
        <v>0</v>
      </c>
      <c r="H13" s="8">
        <v>0</v>
      </c>
    </row>
    <row r="14" spans="1:9" ht="18" customHeight="1" x14ac:dyDescent="0.2">
      <c r="A14" s="6"/>
      <c r="B14" s="6">
        <v>65</v>
      </c>
      <c r="C14" s="6" t="s">
        <v>18</v>
      </c>
      <c r="D14" s="18" t="s">
        <v>10</v>
      </c>
      <c r="E14" s="8">
        <v>33800</v>
      </c>
      <c r="F14" s="113">
        <v>43000</v>
      </c>
      <c r="G14" s="113">
        <v>37800</v>
      </c>
      <c r="H14" s="113">
        <v>37800</v>
      </c>
    </row>
    <row r="15" spans="1:9" ht="18" customHeight="1" x14ac:dyDescent="0.2">
      <c r="A15" s="6"/>
      <c r="B15" s="6">
        <v>66</v>
      </c>
      <c r="C15" s="6" t="s">
        <v>19</v>
      </c>
      <c r="D15" s="18" t="s">
        <v>11</v>
      </c>
      <c r="E15" s="8">
        <v>48500</v>
      </c>
      <c r="F15" s="8">
        <v>32700</v>
      </c>
      <c r="G15" s="8">
        <v>32700</v>
      </c>
      <c r="H15" s="8">
        <v>32700</v>
      </c>
    </row>
    <row r="16" spans="1:9" ht="25.5" customHeight="1" x14ac:dyDescent="0.2">
      <c r="A16" s="6"/>
      <c r="B16" s="6">
        <v>67</v>
      </c>
      <c r="C16" s="6" t="s">
        <v>12</v>
      </c>
      <c r="D16" s="18" t="s">
        <v>13</v>
      </c>
      <c r="E16" s="8">
        <v>668804</v>
      </c>
      <c r="F16" s="8">
        <v>698000</v>
      </c>
      <c r="G16" s="8">
        <v>700000</v>
      </c>
      <c r="H16" s="8">
        <v>700000</v>
      </c>
    </row>
    <row r="17" spans="1:12" ht="17" x14ac:dyDescent="0.2">
      <c r="A17" s="19">
        <v>7</v>
      </c>
      <c r="B17" s="19"/>
      <c r="C17" s="20" t="s">
        <v>20</v>
      </c>
      <c r="D17" s="16">
        <v>0</v>
      </c>
      <c r="E17" s="17">
        <v>0</v>
      </c>
      <c r="F17" s="16">
        <v>0</v>
      </c>
      <c r="G17" s="17">
        <v>0</v>
      </c>
      <c r="H17" s="17">
        <v>0</v>
      </c>
    </row>
    <row r="18" spans="1:12" x14ac:dyDescent="0.2">
      <c r="A18" s="12"/>
      <c r="B18" s="12">
        <v>72</v>
      </c>
      <c r="C18" s="13" t="s">
        <v>21</v>
      </c>
      <c r="D18" s="21">
        <v>0</v>
      </c>
      <c r="E18" s="8">
        <v>0</v>
      </c>
      <c r="F18" s="21">
        <v>0</v>
      </c>
      <c r="G18" s="8">
        <v>0</v>
      </c>
      <c r="H18" s="8">
        <v>0</v>
      </c>
    </row>
    <row r="21" spans="1:12" ht="16" x14ac:dyDescent="0.2">
      <c r="A21" s="120" t="s">
        <v>26</v>
      </c>
      <c r="B21" s="148"/>
      <c r="C21" s="148"/>
      <c r="D21" s="148"/>
      <c r="E21" s="148"/>
      <c r="F21" s="148"/>
      <c r="G21" s="148"/>
    </row>
    <row r="22" spans="1:12" ht="16" x14ac:dyDescent="0.2">
      <c r="A22" s="3"/>
      <c r="B22" s="33"/>
      <c r="C22" s="33"/>
      <c r="D22" s="33"/>
      <c r="E22" s="33"/>
      <c r="F22" s="33"/>
      <c r="G22" s="33"/>
    </row>
    <row r="23" spans="1:12" ht="18" x14ac:dyDescent="0.2">
      <c r="A23" s="1"/>
      <c r="B23" s="1"/>
      <c r="C23" s="1"/>
      <c r="D23" s="1"/>
      <c r="E23" s="1"/>
      <c r="F23" s="2"/>
      <c r="G23" s="2"/>
    </row>
    <row r="24" spans="1:12" ht="28" x14ac:dyDescent="0.2">
      <c r="A24" s="4" t="s">
        <v>14</v>
      </c>
      <c r="B24" s="5" t="s">
        <v>15</v>
      </c>
      <c r="C24" s="5" t="s">
        <v>27</v>
      </c>
      <c r="D24" s="5" t="s">
        <v>22</v>
      </c>
      <c r="E24" s="4" t="s">
        <v>23</v>
      </c>
      <c r="F24" s="4" t="s">
        <v>24</v>
      </c>
      <c r="G24" s="4" t="s">
        <v>17</v>
      </c>
      <c r="H24" s="4" t="s">
        <v>25</v>
      </c>
    </row>
    <row r="25" spans="1:12" ht="15.75" customHeight="1" x14ac:dyDescent="0.2">
      <c r="A25" s="15">
        <v>3</v>
      </c>
      <c r="B25" s="15"/>
      <c r="C25" s="15" t="s">
        <v>28</v>
      </c>
      <c r="D25" s="105">
        <f>D26+D27+D28+D29+D30</f>
        <v>3998912.98</v>
      </c>
      <c r="E25" s="17">
        <v>3984112</v>
      </c>
      <c r="F25" s="17">
        <f>SUM(F26:F30)</f>
        <v>4162260</v>
      </c>
      <c r="G25" s="17">
        <f t="shared" ref="G25:H25" si="1">SUM(G26:G30)</f>
        <v>4198060</v>
      </c>
      <c r="H25" s="17">
        <f t="shared" si="1"/>
        <v>4223060</v>
      </c>
    </row>
    <row r="26" spans="1:12" ht="15.75" customHeight="1" x14ac:dyDescent="0.2">
      <c r="A26" s="6"/>
      <c r="B26" s="6">
        <v>31</v>
      </c>
      <c r="C26" s="6" t="s">
        <v>29</v>
      </c>
      <c r="D26" s="103" t="s">
        <v>38</v>
      </c>
      <c r="E26" s="8">
        <v>3167618</v>
      </c>
      <c r="F26" s="109">
        <v>3344505</v>
      </c>
      <c r="G26" s="109">
        <v>3344505</v>
      </c>
      <c r="H26" s="109">
        <v>3344505</v>
      </c>
    </row>
    <row r="27" spans="1:12" x14ac:dyDescent="0.2">
      <c r="A27" s="6"/>
      <c r="B27" s="6">
        <v>32</v>
      </c>
      <c r="C27" s="6" t="s">
        <v>30</v>
      </c>
      <c r="D27" s="103" t="s">
        <v>39</v>
      </c>
      <c r="E27" s="8">
        <v>623864</v>
      </c>
      <c r="F27" s="109">
        <v>656940</v>
      </c>
      <c r="G27" s="109">
        <v>683140</v>
      </c>
      <c r="H27" s="109">
        <v>700140</v>
      </c>
      <c r="L27" s="104"/>
    </row>
    <row r="28" spans="1:12" x14ac:dyDescent="0.2">
      <c r="A28" s="6"/>
      <c r="B28" s="6">
        <v>34</v>
      </c>
      <c r="C28" s="6" t="s">
        <v>31</v>
      </c>
      <c r="D28" s="103" t="s">
        <v>40</v>
      </c>
      <c r="E28" s="8">
        <v>500</v>
      </c>
      <c r="F28" s="109">
        <v>750</v>
      </c>
      <c r="G28" s="109">
        <v>1350</v>
      </c>
      <c r="H28" s="109">
        <v>1350</v>
      </c>
      <c r="L28" s="104"/>
    </row>
    <row r="29" spans="1:12" x14ac:dyDescent="0.2">
      <c r="A29" s="6"/>
      <c r="B29" s="6">
        <v>37</v>
      </c>
      <c r="C29" s="6" t="s">
        <v>32</v>
      </c>
      <c r="D29" s="103" t="s">
        <v>41</v>
      </c>
      <c r="E29" s="8">
        <v>190460</v>
      </c>
      <c r="F29" s="109">
        <v>160065</v>
      </c>
      <c r="G29" s="109">
        <v>169065</v>
      </c>
      <c r="H29" s="109">
        <v>177065</v>
      </c>
    </row>
    <row r="30" spans="1:12" x14ac:dyDescent="0.2">
      <c r="A30" s="6"/>
      <c r="B30" s="6">
        <v>38</v>
      </c>
      <c r="C30" s="6" t="s">
        <v>33</v>
      </c>
      <c r="D30" s="103" t="s">
        <v>42</v>
      </c>
      <c r="E30" s="8">
        <v>1670</v>
      </c>
      <c r="F30" s="8">
        <v>0</v>
      </c>
      <c r="G30" s="8">
        <v>0</v>
      </c>
      <c r="H30" s="8">
        <v>0</v>
      </c>
    </row>
    <row r="31" spans="1:12" ht="17" x14ac:dyDescent="0.2">
      <c r="A31" s="19">
        <v>4</v>
      </c>
      <c r="B31" s="19"/>
      <c r="C31" s="20" t="s">
        <v>34</v>
      </c>
      <c r="D31" s="16" t="s">
        <v>43</v>
      </c>
      <c r="E31" s="17">
        <v>113200</v>
      </c>
      <c r="F31" s="17">
        <f>SUM(F32:F33)</f>
        <v>161000</v>
      </c>
      <c r="G31" s="17">
        <f t="shared" ref="G31:H31" si="2">SUM(G32:G33)</f>
        <v>128000</v>
      </c>
      <c r="H31" s="17">
        <f t="shared" si="2"/>
        <v>103000</v>
      </c>
    </row>
    <row r="32" spans="1:12" x14ac:dyDescent="0.2">
      <c r="A32" s="12"/>
      <c r="B32" s="12">
        <v>42</v>
      </c>
      <c r="C32" s="13" t="s">
        <v>35</v>
      </c>
      <c r="D32" s="21" t="s">
        <v>44</v>
      </c>
      <c r="E32" s="8">
        <v>83200</v>
      </c>
      <c r="F32" s="109">
        <v>84000</v>
      </c>
      <c r="G32" s="109">
        <v>88000</v>
      </c>
      <c r="H32" s="109">
        <v>103000</v>
      </c>
    </row>
    <row r="33" spans="1:8" x14ac:dyDescent="0.2">
      <c r="A33" s="7"/>
      <c r="B33" s="6">
        <v>45</v>
      </c>
      <c r="C33" s="13" t="s">
        <v>36</v>
      </c>
      <c r="D33" s="21" t="s">
        <v>45</v>
      </c>
      <c r="E33" s="8">
        <v>30000</v>
      </c>
      <c r="F33" s="109">
        <v>77000</v>
      </c>
      <c r="G33" s="109">
        <v>40000</v>
      </c>
      <c r="H33" s="109">
        <v>0</v>
      </c>
    </row>
    <row r="35" spans="1:8" x14ac:dyDescent="0.2">
      <c r="D35" s="22"/>
    </row>
    <row r="36" spans="1:8" x14ac:dyDescent="0.2">
      <c r="F36" s="23"/>
    </row>
    <row r="37" spans="1:8" x14ac:dyDescent="0.2">
      <c r="E37" s="22"/>
      <c r="F37" s="23"/>
    </row>
    <row r="38" spans="1:8" x14ac:dyDescent="0.2">
      <c r="C38" s="22"/>
    </row>
    <row r="39" spans="1:8" x14ac:dyDescent="0.2">
      <c r="E39" s="23"/>
      <c r="F39" s="23"/>
      <c r="G39" s="23"/>
      <c r="H39" s="23"/>
    </row>
  </sheetData>
  <mergeCells count="5">
    <mergeCell ref="A21:G21"/>
    <mergeCell ref="A1:G1"/>
    <mergeCell ref="A3:G3"/>
    <mergeCell ref="A5:G5"/>
    <mergeCell ref="A7:G7"/>
  </mergeCells>
  <pageMargins left="0.25" right="0.25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8"/>
  <sheetViews>
    <sheetView workbookViewId="0">
      <selection activeCell="E26" sqref="E26"/>
    </sheetView>
  </sheetViews>
  <sheetFormatPr baseColWidth="10" defaultColWidth="8.83203125" defaultRowHeight="15" x14ac:dyDescent="0.2"/>
  <cols>
    <col min="1" max="1" width="49.5" customWidth="1"/>
    <col min="2" max="2" width="17" customWidth="1"/>
    <col min="3" max="3" width="19.83203125" customWidth="1"/>
    <col min="4" max="4" width="18.6640625" customWidth="1"/>
    <col min="5" max="6" width="17.5" customWidth="1"/>
    <col min="8" max="8" width="10.1640625" bestFit="1" customWidth="1"/>
    <col min="10" max="12" width="10.1640625" bestFit="1" customWidth="1"/>
  </cols>
  <sheetData>
    <row r="1" spans="1:7" ht="42" customHeight="1" x14ac:dyDescent="0.2">
      <c r="A1" s="120" t="s">
        <v>149</v>
      </c>
      <c r="B1" s="120"/>
      <c r="C1" s="120"/>
      <c r="D1" s="120"/>
      <c r="E1" s="120"/>
      <c r="F1" s="120"/>
    </row>
    <row r="2" spans="1:7" ht="18" customHeight="1" x14ac:dyDescent="0.2">
      <c r="A2" s="1"/>
      <c r="B2" s="1"/>
      <c r="C2" s="1"/>
      <c r="D2" s="1"/>
      <c r="E2" s="1"/>
      <c r="F2" s="1"/>
    </row>
    <row r="3" spans="1:7" ht="15.75" customHeight="1" x14ac:dyDescent="0.2">
      <c r="A3" s="120" t="s">
        <v>0</v>
      </c>
      <c r="B3" s="120"/>
      <c r="C3" s="120"/>
      <c r="D3" s="120"/>
      <c r="E3" s="120"/>
      <c r="F3" s="120"/>
    </row>
    <row r="4" spans="1:7" ht="18" x14ac:dyDescent="0.2">
      <c r="B4" s="1"/>
      <c r="C4" s="1"/>
      <c r="D4" s="1"/>
      <c r="E4" s="2"/>
      <c r="F4" s="2"/>
    </row>
    <row r="5" spans="1:7" ht="18" customHeight="1" x14ac:dyDescent="0.2">
      <c r="A5" s="120" t="s">
        <v>2</v>
      </c>
      <c r="B5" s="120"/>
      <c r="C5" s="120"/>
      <c r="D5" s="120"/>
      <c r="E5" s="120"/>
      <c r="F5" s="120"/>
    </row>
    <row r="6" spans="1:7" ht="18" x14ac:dyDescent="0.2">
      <c r="A6" s="1"/>
      <c r="B6" s="1"/>
      <c r="C6" s="1"/>
      <c r="D6" s="1"/>
      <c r="E6" s="2"/>
      <c r="F6" s="2"/>
    </row>
    <row r="7" spans="1:7" ht="15.75" customHeight="1" x14ac:dyDescent="0.2">
      <c r="A7" s="120" t="s">
        <v>46</v>
      </c>
      <c r="B7" s="120"/>
      <c r="C7" s="120"/>
      <c r="D7" s="120"/>
      <c r="E7" s="120"/>
      <c r="F7" s="120"/>
    </row>
    <row r="8" spans="1:7" ht="18" x14ac:dyDescent="0.2">
      <c r="A8" s="1"/>
      <c r="B8" s="1"/>
      <c r="C8" s="1"/>
      <c r="D8" s="1"/>
      <c r="E8" s="2"/>
      <c r="F8" s="2"/>
    </row>
    <row r="9" spans="1:7" ht="28" x14ac:dyDescent="0.2">
      <c r="A9" s="4" t="s">
        <v>47</v>
      </c>
      <c r="B9" s="5" t="s">
        <v>22</v>
      </c>
      <c r="C9" s="4" t="s">
        <v>23</v>
      </c>
      <c r="D9" s="4" t="s">
        <v>24</v>
      </c>
      <c r="E9" s="4" t="s">
        <v>17</v>
      </c>
      <c r="F9" s="4" t="s">
        <v>25</v>
      </c>
      <c r="G9" s="24"/>
    </row>
    <row r="10" spans="1:7" x14ac:dyDescent="0.2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24"/>
    </row>
    <row r="11" spans="1:7" x14ac:dyDescent="0.2">
      <c r="A11" s="25" t="s">
        <v>48</v>
      </c>
      <c r="B11" s="40">
        <v>3822727.73</v>
      </c>
      <c r="C11" s="26">
        <f>C13+C18+C20+C22+C25+C27</f>
        <v>4097312</v>
      </c>
      <c r="D11" s="26">
        <f>D13+D18+D20+D22+D25+D27+D29</f>
        <v>4323260</v>
      </c>
      <c r="E11" s="26">
        <f t="shared" ref="E11:F11" si="0">E13+E18+E20+E22+E25+E27+E29</f>
        <v>4326060</v>
      </c>
      <c r="F11" s="26">
        <f t="shared" si="0"/>
        <v>4326060</v>
      </c>
    </row>
    <row r="12" spans="1:7" x14ac:dyDescent="0.2">
      <c r="A12" s="25"/>
      <c r="B12" s="26"/>
      <c r="C12" s="26"/>
      <c r="D12" s="26"/>
      <c r="E12" s="26"/>
      <c r="F12" s="26"/>
    </row>
    <row r="13" spans="1:7" x14ac:dyDescent="0.2">
      <c r="A13" s="27" t="s">
        <v>49</v>
      </c>
      <c r="B13" s="26">
        <v>3445877.2</v>
      </c>
      <c r="C13" s="26">
        <f>SUM(C14:C17)</f>
        <v>3557012</v>
      </c>
      <c r="D13" s="26">
        <f>SUM(D14:D17)</f>
        <v>3797560</v>
      </c>
      <c r="E13" s="26">
        <f t="shared" ref="E13:F13" si="1">SUM(E14:E17)</f>
        <v>3798710</v>
      </c>
      <c r="F13" s="26">
        <f t="shared" si="1"/>
        <v>3817315</v>
      </c>
    </row>
    <row r="14" spans="1:7" ht="15" customHeight="1" x14ac:dyDescent="0.2">
      <c r="A14" s="28" t="s">
        <v>50</v>
      </c>
      <c r="B14" s="29">
        <v>6856.5</v>
      </c>
      <c r="C14" s="29">
        <v>0</v>
      </c>
      <c r="D14" s="29">
        <v>0</v>
      </c>
      <c r="E14" s="29">
        <v>0</v>
      </c>
      <c r="F14" s="29">
        <v>0</v>
      </c>
    </row>
    <row r="15" spans="1:7" ht="15" customHeight="1" x14ac:dyDescent="0.2">
      <c r="A15" s="30" t="s">
        <v>51</v>
      </c>
      <c r="B15" s="29">
        <v>275695.93</v>
      </c>
      <c r="C15" s="29">
        <v>210804</v>
      </c>
      <c r="D15" s="29">
        <v>248000</v>
      </c>
      <c r="E15" s="29">
        <v>243150</v>
      </c>
      <c r="F15" s="29">
        <v>261755</v>
      </c>
    </row>
    <row r="16" spans="1:7" x14ac:dyDescent="0.2">
      <c r="A16" s="30" t="s">
        <v>52</v>
      </c>
      <c r="B16" s="29">
        <v>135628.48000000001</v>
      </c>
      <c r="C16" s="29">
        <v>170000</v>
      </c>
      <c r="D16" s="29">
        <v>170000</v>
      </c>
      <c r="E16" s="29">
        <v>170000</v>
      </c>
      <c r="F16" s="29">
        <v>170000</v>
      </c>
    </row>
    <row r="17" spans="1:12" x14ac:dyDescent="0.2">
      <c r="A17" s="30" t="s">
        <v>53</v>
      </c>
      <c r="B17" s="29">
        <v>3027696.29</v>
      </c>
      <c r="C17" s="29">
        <v>3176208</v>
      </c>
      <c r="D17" s="29">
        <v>3379560</v>
      </c>
      <c r="E17" s="29">
        <v>3385560</v>
      </c>
      <c r="F17" s="29">
        <v>3385560</v>
      </c>
    </row>
    <row r="18" spans="1:12" ht="16.5" customHeight="1" x14ac:dyDescent="0.2">
      <c r="A18" s="27" t="s">
        <v>54</v>
      </c>
      <c r="B18" s="26">
        <v>37458.49</v>
      </c>
      <c r="C18" s="26">
        <v>32800</v>
      </c>
      <c r="D18" s="26">
        <v>42000</v>
      </c>
      <c r="E18" s="26">
        <v>36800</v>
      </c>
      <c r="F18" s="26">
        <v>36800</v>
      </c>
    </row>
    <row r="19" spans="1:12" ht="18" customHeight="1" x14ac:dyDescent="0.2">
      <c r="A19" s="30" t="s">
        <v>55</v>
      </c>
      <c r="B19" s="29">
        <v>37458.49</v>
      </c>
      <c r="C19" s="29">
        <v>32800</v>
      </c>
      <c r="D19" s="29">
        <v>42000</v>
      </c>
      <c r="E19" s="29">
        <v>36800</v>
      </c>
      <c r="F19" s="29">
        <v>36800</v>
      </c>
    </row>
    <row r="20" spans="1:12" ht="14.25" customHeight="1" x14ac:dyDescent="0.2">
      <c r="A20" s="27" t="s">
        <v>56</v>
      </c>
      <c r="B20" s="26">
        <v>29328.799999999999</v>
      </c>
      <c r="C20" s="26">
        <v>29500</v>
      </c>
      <c r="D20" s="26">
        <v>33700</v>
      </c>
      <c r="E20" s="26">
        <v>33700</v>
      </c>
      <c r="F20" s="26">
        <v>33700</v>
      </c>
    </row>
    <row r="21" spans="1:12" ht="15.75" customHeight="1" x14ac:dyDescent="0.2">
      <c r="A21" s="30" t="s">
        <v>57</v>
      </c>
      <c r="B21" s="29">
        <v>29328.799999999999</v>
      </c>
      <c r="C21" s="29">
        <v>29500</v>
      </c>
      <c r="D21" s="29">
        <v>33700</v>
      </c>
      <c r="E21" s="29">
        <v>33700</v>
      </c>
      <c r="F21" s="29">
        <v>33700</v>
      </c>
      <c r="J21" s="107"/>
      <c r="K21" s="107"/>
      <c r="L21" s="107"/>
    </row>
    <row r="22" spans="1:12" x14ac:dyDescent="0.2">
      <c r="A22" s="27" t="s">
        <v>58</v>
      </c>
      <c r="B22" s="26">
        <v>310063.24</v>
      </c>
      <c r="C22" s="26">
        <v>458000</v>
      </c>
      <c r="D22" s="26">
        <v>450000</v>
      </c>
      <c r="E22" s="26">
        <v>456850</v>
      </c>
      <c r="F22" s="26">
        <v>438245</v>
      </c>
    </row>
    <row r="23" spans="1:12" x14ac:dyDescent="0.2">
      <c r="A23" s="30" t="s">
        <v>59</v>
      </c>
      <c r="B23" s="29">
        <v>281440.77</v>
      </c>
      <c r="C23" s="29">
        <v>428000</v>
      </c>
      <c r="D23" s="29">
        <v>450000</v>
      </c>
      <c r="E23" s="29">
        <v>456850</v>
      </c>
      <c r="F23" s="29">
        <v>438245</v>
      </c>
    </row>
    <row r="24" spans="1:12" x14ac:dyDescent="0.2">
      <c r="A24" s="30" t="s">
        <v>60</v>
      </c>
      <c r="B24" s="29">
        <v>28622.47</v>
      </c>
      <c r="C24" s="29">
        <v>30000</v>
      </c>
      <c r="D24" s="29">
        <v>0</v>
      </c>
      <c r="E24" s="29">
        <v>0</v>
      </c>
      <c r="F24" s="29">
        <v>0</v>
      </c>
    </row>
    <row r="25" spans="1:12" ht="14.25" customHeight="1" x14ac:dyDescent="0.2">
      <c r="A25" s="27" t="s">
        <v>61</v>
      </c>
      <c r="B25" s="26">
        <v>0</v>
      </c>
      <c r="C25" s="26">
        <v>20000</v>
      </c>
      <c r="D25" s="26">
        <v>0</v>
      </c>
      <c r="E25" s="26">
        <v>0</v>
      </c>
      <c r="F25" s="26">
        <v>0</v>
      </c>
    </row>
    <row r="26" spans="1:12" ht="30.75" customHeight="1" x14ac:dyDescent="0.2">
      <c r="A26" s="30" t="s">
        <v>62</v>
      </c>
      <c r="B26" s="29">
        <v>0</v>
      </c>
      <c r="C26" s="29">
        <v>20000</v>
      </c>
      <c r="D26" s="29">
        <v>0</v>
      </c>
      <c r="E26" s="29">
        <v>0</v>
      </c>
      <c r="F26" s="29">
        <v>0</v>
      </c>
    </row>
    <row r="27" spans="1:12" ht="15.75" customHeight="1" x14ac:dyDescent="0.2">
      <c r="A27" s="27" t="s">
        <v>63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</row>
    <row r="28" spans="1:12" ht="15" customHeight="1" x14ac:dyDescent="0.2">
      <c r="A28" s="30" t="s">
        <v>64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</row>
    <row r="29" spans="1:12" ht="18" customHeight="1" x14ac:dyDescent="0.2">
      <c r="A29" s="31" t="s">
        <v>65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</row>
    <row r="30" spans="1:12" ht="17.25" customHeight="1" x14ac:dyDescent="0.2">
      <c r="A30" s="32" t="s">
        <v>66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</row>
    <row r="31" spans="1:12" ht="16" x14ac:dyDescent="0.2">
      <c r="A31" s="3"/>
      <c r="B31" s="33"/>
      <c r="C31" s="33"/>
      <c r="D31" s="33"/>
      <c r="E31" s="33"/>
      <c r="F31" s="33"/>
    </row>
    <row r="32" spans="1:12" ht="16" x14ac:dyDescent="0.2">
      <c r="A32" s="3"/>
      <c r="B32" s="33"/>
      <c r="C32" s="33"/>
      <c r="D32" s="33"/>
      <c r="E32" s="33"/>
      <c r="F32" s="33"/>
    </row>
    <row r="33" spans="1:8" ht="16" x14ac:dyDescent="0.2">
      <c r="A33" s="3"/>
      <c r="B33" s="33"/>
      <c r="C33" s="33"/>
      <c r="D33" s="33"/>
      <c r="E33" s="33"/>
      <c r="F33" s="33"/>
    </row>
    <row r="34" spans="1:8" ht="16" x14ac:dyDescent="0.2">
      <c r="A34" s="120" t="s">
        <v>67</v>
      </c>
      <c r="B34" s="120"/>
      <c r="C34" s="120"/>
      <c r="D34" s="120"/>
      <c r="E34" s="120"/>
      <c r="F34" s="120"/>
    </row>
    <row r="35" spans="1:8" ht="18" x14ac:dyDescent="0.2">
      <c r="A35" s="1"/>
      <c r="B35" s="1"/>
      <c r="C35" s="1"/>
      <c r="D35" s="1"/>
      <c r="E35" s="1"/>
      <c r="F35" s="1"/>
    </row>
    <row r="36" spans="1:8" ht="28" x14ac:dyDescent="0.2">
      <c r="A36" s="4" t="s">
        <v>47</v>
      </c>
      <c r="B36" s="5" t="s">
        <v>22</v>
      </c>
      <c r="C36" s="4" t="s">
        <v>23</v>
      </c>
      <c r="D36" s="4" t="s">
        <v>24</v>
      </c>
      <c r="E36" s="4" t="s">
        <v>17</v>
      </c>
      <c r="F36" s="4" t="s">
        <v>25</v>
      </c>
    </row>
    <row r="37" spans="1:8" x14ac:dyDescent="0.2">
      <c r="A37" s="4">
        <v>1</v>
      </c>
      <c r="B37" s="4">
        <v>2</v>
      </c>
      <c r="C37" s="4">
        <v>3</v>
      </c>
      <c r="D37" s="4">
        <v>4</v>
      </c>
      <c r="E37" s="4">
        <v>5</v>
      </c>
      <c r="F37" s="4">
        <v>6</v>
      </c>
    </row>
    <row r="38" spans="1:8" x14ac:dyDescent="0.2">
      <c r="A38" s="25" t="s">
        <v>68</v>
      </c>
      <c r="B38" s="26">
        <v>4138151.25</v>
      </c>
      <c r="C38" s="26">
        <v>4097312</v>
      </c>
      <c r="D38" s="26">
        <f>D40+D46+D48+D50+D53+D55+D57</f>
        <v>4323260</v>
      </c>
      <c r="E38" s="26">
        <f t="shared" ref="E38:F38" si="2">E40+E46+E48+E50+E53+E55+E57</f>
        <v>4326060</v>
      </c>
      <c r="F38" s="26">
        <f t="shared" si="2"/>
        <v>4326060</v>
      </c>
    </row>
    <row r="39" spans="1:8" x14ac:dyDescent="0.2">
      <c r="A39" s="25"/>
      <c r="B39" s="26"/>
      <c r="C39" s="26"/>
      <c r="D39" s="26"/>
      <c r="E39" s="26"/>
      <c r="F39" s="26"/>
    </row>
    <row r="40" spans="1:8" x14ac:dyDescent="0.2">
      <c r="A40" s="34" t="s">
        <v>49</v>
      </c>
      <c r="B40" s="26">
        <v>3805716.61</v>
      </c>
      <c r="C40" s="26">
        <v>3557012</v>
      </c>
      <c r="D40" s="26">
        <f>SUM(D41:D45)</f>
        <v>3797560</v>
      </c>
      <c r="E40" s="26">
        <f t="shared" ref="E40:F40" si="3">SUM(E41:E45)</f>
        <v>3798710</v>
      </c>
      <c r="F40" s="26">
        <f t="shared" si="3"/>
        <v>3817315</v>
      </c>
      <c r="H40" s="107"/>
    </row>
    <row r="41" spans="1:8" x14ac:dyDescent="0.2">
      <c r="A41" s="35" t="s">
        <v>50</v>
      </c>
      <c r="B41" s="29">
        <v>2581.4299999999998</v>
      </c>
      <c r="C41" s="29">
        <v>0</v>
      </c>
      <c r="D41" s="29">
        <v>0</v>
      </c>
      <c r="E41" s="29">
        <v>0</v>
      </c>
      <c r="F41" s="29">
        <v>0</v>
      </c>
      <c r="H41" s="107"/>
    </row>
    <row r="42" spans="1:8" x14ac:dyDescent="0.2">
      <c r="A42" s="36" t="s">
        <v>51</v>
      </c>
      <c r="B42" s="29">
        <v>324925.51</v>
      </c>
      <c r="C42" s="29">
        <v>210804</v>
      </c>
      <c r="D42" s="29">
        <v>248000</v>
      </c>
      <c r="E42" s="29">
        <v>243150</v>
      </c>
      <c r="F42" s="29">
        <v>261755</v>
      </c>
      <c r="H42" s="107"/>
    </row>
    <row r="43" spans="1:8" x14ac:dyDescent="0.2">
      <c r="A43" s="36" t="s">
        <v>52</v>
      </c>
      <c r="B43" s="29">
        <v>147228.79</v>
      </c>
      <c r="C43" s="29">
        <v>170000</v>
      </c>
      <c r="D43" s="29">
        <v>170000</v>
      </c>
      <c r="E43" s="29">
        <v>170000</v>
      </c>
      <c r="F43" s="29">
        <v>170000</v>
      </c>
    </row>
    <row r="44" spans="1:8" x14ac:dyDescent="0.2">
      <c r="A44" s="36" t="s">
        <v>53</v>
      </c>
      <c r="B44" s="29">
        <v>3274980.88</v>
      </c>
      <c r="C44" s="29">
        <v>3176208</v>
      </c>
      <c r="D44" s="29">
        <v>3379560</v>
      </c>
      <c r="E44" s="29">
        <v>3385560</v>
      </c>
      <c r="F44" s="29">
        <v>3385560</v>
      </c>
    </row>
    <row r="45" spans="1:8" x14ac:dyDescent="0.2">
      <c r="A45" s="36" t="s">
        <v>77</v>
      </c>
      <c r="B45" s="29">
        <v>56000</v>
      </c>
      <c r="C45" s="29">
        <v>0</v>
      </c>
      <c r="D45" s="29">
        <v>0</v>
      </c>
      <c r="E45" s="29">
        <v>0</v>
      </c>
      <c r="F45" s="29"/>
    </row>
    <row r="46" spans="1:8" x14ac:dyDescent="0.2">
      <c r="A46" s="34" t="s">
        <v>54</v>
      </c>
      <c r="B46" s="26">
        <v>28118.55</v>
      </c>
      <c r="C46" s="26">
        <v>32800</v>
      </c>
      <c r="D46" s="26">
        <v>42000</v>
      </c>
      <c r="E46" s="26">
        <v>36800</v>
      </c>
      <c r="F46" s="26">
        <v>36800</v>
      </c>
    </row>
    <row r="47" spans="1:8" x14ac:dyDescent="0.2">
      <c r="A47" s="36" t="s">
        <v>55</v>
      </c>
      <c r="B47" s="29">
        <v>28118.55</v>
      </c>
      <c r="C47" s="29">
        <v>32800</v>
      </c>
      <c r="D47" s="29">
        <v>42000</v>
      </c>
      <c r="E47" s="29">
        <v>36800</v>
      </c>
      <c r="F47" s="29">
        <v>36800</v>
      </c>
    </row>
    <row r="48" spans="1:8" x14ac:dyDescent="0.2">
      <c r="A48" s="34" t="s">
        <v>56</v>
      </c>
      <c r="B48" s="26">
        <v>27313.26</v>
      </c>
      <c r="C48" s="26">
        <v>29500</v>
      </c>
      <c r="D48" s="26">
        <v>33700</v>
      </c>
      <c r="E48" s="26">
        <v>33700</v>
      </c>
      <c r="F48" s="26">
        <v>33700</v>
      </c>
    </row>
    <row r="49" spans="1:6" x14ac:dyDescent="0.2">
      <c r="A49" s="36" t="s">
        <v>57</v>
      </c>
      <c r="B49" s="29">
        <v>27313.26</v>
      </c>
      <c r="C49" s="29">
        <v>29500</v>
      </c>
      <c r="D49" s="29">
        <v>33700</v>
      </c>
      <c r="E49" s="29">
        <v>33700</v>
      </c>
      <c r="F49" s="29">
        <v>33700</v>
      </c>
    </row>
    <row r="50" spans="1:6" x14ac:dyDescent="0.2">
      <c r="A50" s="34" t="s">
        <v>58</v>
      </c>
      <c r="B50" s="26">
        <v>277002.83</v>
      </c>
      <c r="C50" s="26">
        <v>458000</v>
      </c>
      <c r="D50" s="26">
        <v>450000</v>
      </c>
      <c r="E50" s="26">
        <v>456850</v>
      </c>
      <c r="F50" s="26">
        <v>438245</v>
      </c>
    </row>
    <row r="51" spans="1:6" x14ac:dyDescent="0.2">
      <c r="A51" s="36" t="s">
        <v>59</v>
      </c>
      <c r="B51" s="29">
        <v>249031.75</v>
      </c>
      <c r="C51" s="29">
        <v>428000</v>
      </c>
      <c r="D51" s="29">
        <v>450000</v>
      </c>
      <c r="E51" s="29">
        <v>456850</v>
      </c>
      <c r="F51" s="29">
        <v>438245</v>
      </c>
    </row>
    <row r="52" spans="1:6" x14ac:dyDescent="0.2">
      <c r="A52" s="36" t="s">
        <v>60</v>
      </c>
      <c r="B52" s="29">
        <v>27971.08</v>
      </c>
      <c r="C52" s="29">
        <v>30000</v>
      </c>
      <c r="D52" s="29">
        <v>0</v>
      </c>
      <c r="E52" s="29">
        <v>0</v>
      </c>
      <c r="F52" s="29">
        <v>0</v>
      </c>
    </row>
    <row r="53" spans="1:6" x14ac:dyDescent="0.2">
      <c r="A53" s="27" t="s">
        <v>61</v>
      </c>
      <c r="B53" s="26">
        <v>0</v>
      </c>
      <c r="C53" s="26">
        <v>20000</v>
      </c>
      <c r="D53" s="26">
        <v>0</v>
      </c>
      <c r="E53" s="26">
        <v>0</v>
      </c>
      <c r="F53" s="26">
        <v>0</v>
      </c>
    </row>
    <row r="54" spans="1:6" x14ac:dyDescent="0.2">
      <c r="A54" s="30" t="s">
        <v>62</v>
      </c>
      <c r="B54" s="29">
        <v>0</v>
      </c>
      <c r="C54" s="29">
        <v>20000</v>
      </c>
      <c r="D54" s="29">
        <v>0</v>
      </c>
      <c r="E54" s="29">
        <v>0</v>
      </c>
      <c r="F54" s="29">
        <v>0</v>
      </c>
    </row>
    <row r="55" spans="1:6" x14ac:dyDescent="0.2">
      <c r="A55" s="27" t="s">
        <v>63</v>
      </c>
      <c r="B55" s="26">
        <v>0</v>
      </c>
      <c r="C55" s="26">
        <v>0</v>
      </c>
      <c r="D55" s="26">
        <v>0</v>
      </c>
      <c r="E55" s="26">
        <v>0</v>
      </c>
      <c r="F55" s="26">
        <v>0</v>
      </c>
    </row>
    <row r="56" spans="1:6" x14ac:dyDescent="0.2">
      <c r="A56" s="37" t="s">
        <v>64</v>
      </c>
      <c r="B56" s="29">
        <v>0</v>
      </c>
      <c r="C56" s="29">
        <v>0</v>
      </c>
      <c r="D56" s="29">
        <v>0</v>
      </c>
      <c r="E56" s="29">
        <v>0</v>
      </c>
      <c r="F56" s="29">
        <v>0</v>
      </c>
    </row>
    <row r="57" spans="1:6" ht="16" x14ac:dyDescent="0.2">
      <c r="A57" s="38" t="s">
        <v>65</v>
      </c>
      <c r="B57" s="29">
        <v>0</v>
      </c>
      <c r="C57" s="29">
        <v>0</v>
      </c>
      <c r="D57" s="29">
        <v>0</v>
      </c>
      <c r="E57" s="29">
        <v>0</v>
      </c>
      <c r="F57" s="29">
        <v>0</v>
      </c>
    </row>
    <row r="58" spans="1:6" ht="16" x14ac:dyDescent="0.2">
      <c r="A58" s="39" t="s">
        <v>66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</row>
  </sheetData>
  <mergeCells count="5">
    <mergeCell ref="A1:F1"/>
    <mergeCell ref="A3:F3"/>
    <mergeCell ref="A5:F5"/>
    <mergeCell ref="A7:F7"/>
    <mergeCell ref="A34:F34"/>
  </mergeCells>
  <pageMargins left="0.7" right="0.7" top="0.75" bottom="0.75" header="0.3" footer="0.3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"/>
  <sheetViews>
    <sheetView workbookViewId="0">
      <selection activeCell="A3" sqref="A3:F3"/>
    </sheetView>
  </sheetViews>
  <sheetFormatPr baseColWidth="10" defaultColWidth="8.83203125" defaultRowHeight="15" x14ac:dyDescent="0.2"/>
  <cols>
    <col min="1" max="1" width="37.6640625" customWidth="1"/>
    <col min="2" max="2" width="19.6640625" customWidth="1"/>
    <col min="3" max="3" width="17.1640625" customWidth="1"/>
    <col min="4" max="4" width="25.33203125" customWidth="1"/>
    <col min="5" max="5" width="23.33203125" customWidth="1"/>
    <col min="6" max="6" width="22.6640625" customWidth="1"/>
  </cols>
  <sheetData>
    <row r="1" spans="1:6" ht="42" customHeight="1" x14ac:dyDescent="0.2">
      <c r="A1" s="120" t="s">
        <v>149</v>
      </c>
      <c r="B1" s="120"/>
      <c r="C1" s="120"/>
      <c r="D1" s="120"/>
      <c r="E1" s="120"/>
      <c r="F1" s="120"/>
    </row>
    <row r="2" spans="1:6" ht="18" customHeight="1" x14ac:dyDescent="0.2">
      <c r="A2" s="1"/>
      <c r="B2" s="1"/>
      <c r="C2" s="1"/>
      <c r="D2" s="1"/>
      <c r="E2" s="1"/>
      <c r="F2" s="1"/>
    </row>
    <row r="3" spans="1:6" ht="16" x14ac:dyDescent="0.2">
      <c r="A3" s="120" t="s">
        <v>0</v>
      </c>
      <c r="B3" s="120"/>
      <c r="C3" s="120"/>
      <c r="D3" s="120"/>
      <c r="E3" s="143"/>
      <c r="F3" s="143"/>
    </row>
    <row r="4" spans="1:6" ht="18" x14ac:dyDescent="0.2">
      <c r="A4" s="1"/>
      <c r="B4" s="1"/>
      <c r="C4" s="1"/>
      <c r="D4" s="1"/>
      <c r="E4" s="2"/>
      <c r="F4" s="2"/>
    </row>
    <row r="5" spans="1:6" ht="18" customHeight="1" x14ac:dyDescent="0.2">
      <c r="A5" s="120" t="s">
        <v>2</v>
      </c>
      <c r="B5" s="131"/>
      <c r="C5" s="131"/>
      <c r="D5" s="131"/>
      <c r="E5" s="131"/>
      <c r="F5" s="131"/>
    </row>
    <row r="6" spans="1:6" ht="18" x14ac:dyDescent="0.2">
      <c r="A6" s="1"/>
      <c r="B6" s="1"/>
      <c r="C6" s="1"/>
      <c r="D6" s="1"/>
      <c r="E6" s="2"/>
      <c r="F6" s="2"/>
    </row>
    <row r="7" spans="1:6" ht="16" x14ac:dyDescent="0.2">
      <c r="A7" s="120" t="s">
        <v>78</v>
      </c>
      <c r="B7" s="148"/>
      <c r="C7" s="148"/>
      <c r="D7" s="148"/>
      <c r="E7" s="148"/>
      <c r="F7" s="148"/>
    </row>
    <row r="8" spans="1:6" ht="18" x14ac:dyDescent="0.2">
      <c r="A8" s="1"/>
      <c r="B8" s="1"/>
      <c r="C8" s="1"/>
      <c r="D8" s="1"/>
      <c r="E8" s="2"/>
      <c r="F8" s="2"/>
    </row>
    <row r="9" spans="1:6" ht="28" x14ac:dyDescent="0.2">
      <c r="A9" s="4" t="s">
        <v>79</v>
      </c>
      <c r="B9" s="5" t="s">
        <v>22</v>
      </c>
      <c r="C9" s="4" t="s">
        <v>23</v>
      </c>
      <c r="D9" s="4" t="s">
        <v>24</v>
      </c>
      <c r="E9" s="4" t="s">
        <v>17</v>
      </c>
      <c r="F9" s="4" t="s">
        <v>25</v>
      </c>
    </row>
    <row r="10" spans="1:6" ht="15.75" customHeight="1" x14ac:dyDescent="0.2">
      <c r="A10" s="6" t="s">
        <v>80</v>
      </c>
      <c r="B10" s="44">
        <v>4138151.25</v>
      </c>
      <c r="C10" s="44">
        <v>4097312</v>
      </c>
      <c r="D10" s="44">
        <v>4323260</v>
      </c>
      <c r="E10" s="44">
        <v>4326060</v>
      </c>
      <c r="F10" s="44">
        <v>4326060</v>
      </c>
    </row>
    <row r="11" spans="1:6" ht="15.75" customHeight="1" x14ac:dyDescent="0.2">
      <c r="A11" s="6" t="s">
        <v>81</v>
      </c>
      <c r="B11" s="44">
        <v>4138151.25</v>
      </c>
      <c r="C11" s="44">
        <v>4097312</v>
      </c>
      <c r="D11" s="44">
        <v>4323260</v>
      </c>
      <c r="E11" s="44">
        <v>4326060</v>
      </c>
      <c r="F11" s="44">
        <v>4326060</v>
      </c>
    </row>
    <row r="12" spans="1:6" x14ac:dyDescent="0.2">
      <c r="A12" s="41" t="s">
        <v>82</v>
      </c>
      <c r="B12" s="44">
        <v>4138151.25</v>
      </c>
      <c r="C12" s="44">
        <v>4097312</v>
      </c>
      <c r="D12" s="44">
        <v>4323260</v>
      </c>
      <c r="E12" s="44">
        <v>4326060</v>
      </c>
      <c r="F12" s="44">
        <v>4326060</v>
      </c>
    </row>
    <row r="13" spans="1:6" x14ac:dyDescent="0.2">
      <c r="A13" s="42" t="s">
        <v>83</v>
      </c>
      <c r="B13" s="45">
        <v>4138151.25</v>
      </c>
      <c r="C13" s="45">
        <v>4097312</v>
      </c>
      <c r="D13" s="45">
        <v>4323260</v>
      </c>
      <c r="E13" s="45">
        <v>4326060</v>
      </c>
      <c r="F13" s="45">
        <v>4326060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2"/>
  <sheetViews>
    <sheetView workbookViewId="0">
      <selection activeCell="A3" sqref="A3:H3"/>
    </sheetView>
  </sheetViews>
  <sheetFormatPr baseColWidth="10" defaultColWidth="8.83203125" defaultRowHeight="15" x14ac:dyDescent="0.2"/>
  <cols>
    <col min="1" max="1" width="7.5" bestFit="1" customWidth="1"/>
    <col min="2" max="2" width="8.5" bestFit="1" customWidth="1"/>
    <col min="3" max="3" width="25.33203125" customWidth="1"/>
    <col min="4" max="4" width="16.5" customWidth="1"/>
    <col min="5" max="5" width="11.6640625" customWidth="1"/>
    <col min="6" max="8" width="25.33203125" customWidth="1"/>
  </cols>
  <sheetData>
    <row r="1" spans="1:8" ht="42" customHeight="1" x14ac:dyDescent="0.2">
      <c r="A1" s="120" t="s">
        <v>149</v>
      </c>
      <c r="B1" s="120"/>
      <c r="C1" s="120"/>
      <c r="D1" s="120"/>
      <c r="E1" s="120"/>
      <c r="F1" s="120"/>
      <c r="G1" s="120"/>
      <c r="H1" s="120"/>
    </row>
    <row r="2" spans="1:8" ht="18" customHeight="1" x14ac:dyDescent="0.2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2">
      <c r="A3" s="120" t="s">
        <v>0</v>
      </c>
      <c r="B3" s="120"/>
      <c r="C3" s="120"/>
      <c r="D3" s="120"/>
      <c r="E3" s="120"/>
      <c r="F3" s="120"/>
      <c r="G3" s="120"/>
      <c r="H3" s="120"/>
    </row>
    <row r="4" spans="1:8" ht="18" x14ac:dyDescent="0.2">
      <c r="A4" s="1"/>
      <c r="B4" s="1"/>
      <c r="C4" s="1"/>
      <c r="D4" s="1"/>
      <c r="E4" s="1"/>
      <c r="F4" s="1"/>
      <c r="G4" s="2"/>
      <c r="H4" s="2"/>
    </row>
    <row r="5" spans="1:8" ht="18" customHeight="1" x14ac:dyDescent="0.2">
      <c r="A5" s="120" t="s">
        <v>84</v>
      </c>
      <c r="B5" s="120"/>
      <c r="C5" s="120"/>
      <c r="D5" s="120"/>
      <c r="E5" s="120"/>
      <c r="F5" s="120"/>
      <c r="G5" s="120"/>
      <c r="H5" s="120"/>
    </row>
    <row r="6" spans="1:8" ht="18" x14ac:dyDescent="0.2">
      <c r="A6" s="1"/>
      <c r="B6" s="1"/>
      <c r="C6" s="1"/>
      <c r="D6" s="1"/>
      <c r="E6" s="1"/>
      <c r="F6" s="1"/>
      <c r="G6" s="2"/>
      <c r="H6" s="2"/>
    </row>
    <row r="7" spans="1:8" ht="28" x14ac:dyDescent="0.2">
      <c r="A7" s="4" t="s">
        <v>14</v>
      </c>
      <c r="B7" s="5" t="s">
        <v>15</v>
      </c>
      <c r="C7" s="5" t="s">
        <v>85</v>
      </c>
      <c r="D7" s="5" t="s">
        <v>22</v>
      </c>
      <c r="E7" s="4" t="s">
        <v>23</v>
      </c>
      <c r="F7" s="4" t="s">
        <v>24</v>
      </c>
      <c r="G7" s="4" t="s">
        <v>17</v>
      </c>
      <c r="H7" s="4" t="s">
        <v>25</v>
      </c>
    </row>
    <row r="8" spans="1:8" ht="28" x14ac:dyDescent="0.2">
      <c r="A8" s="6">
        <v>8</v>
      </c>
      <c r="B8" s="6"/>
      <c r="C8" s="6" t="s">
        <v>86</v>
      </c>
      <c r="D8" s="46">
        <v>0</v>
      </c>
      <c r="E8" s="47">
        <v>0</v>
      </c>
      <c r="F8" s="47">
        <v>0</v>
      </c>
      <c r="G8" s="47">
        <v>0</v>
      </c>
      <c r="H8" s="47">
        <v>0</v>
      </c>
    </row>
    <row r="9" spans="1:8" x14ac:dyDescent="0.2">
      <c r="A9" s="6"/>
      <c r="B9" s="7">
        <v>84</v>
      </c>
      <c r="C9" s="7" t="s">
        <v>87</v>
      </c>
      <c r="D9" s="48">
        <v>0</v>
      </c>
      <c r="E9" s="49">
        <v>0</v>
      </c>
      <c r="F9" s="49">
        <v>0</v>
      </c>
      <c r="G9" s="49">
        <v>0</v>
      </c>
      <c r="H9" s="49">
        <v>0</v>
      </c>
    </row>
    <row r="10" spans="1:8" x14ac:dyDescent="0.2">
      <c r="A10" s="10"/>
      <c r="B10" s="10"/>
      <c r="C10" s="11" t="s">
        <v>88</v>
      </c>
      <c r="D10" s="50">
        <v>0</v>
      </c>
      <c r="E10" s="49">
        <v>0</v>
      </c>
      <c r="F10" s="49">
        <v>0</v>
      </c>
      <c r="G10" s="49">
        <v>0</v>
      </c>
      <c r="H10" s="49">
        <v>0</v>
      </c>
    </row>
    <row r="11" spans="1:8" ht="28" x14ac:dyDescent="0.2">
      <c r="A11" s="12">
        <v>5</v>
      </c>
      <c r="B11" s="12"/>
      <c r="C11" s="13" t="s">
        <v>89</v>
      </c>
      <c r="D11" s="51">
        <v>0</v>
      </c>
      <c r="E11" s="47">
        <v>0</v>
      </c>
      <c r="F11" s="47">
        <v>0</v>
      </c>
      <c r="G11" s="47">
        <v>0</v>
      </c>
      <c r="H11" s="47">
        <v>0</v>
      </c>
    </row>
    <row r="12" spans="1:8" ht="28" x14ac:dyDescent="0.2">
      <c r="A12" s="7"/>
      <c r="B12" s="7">
        <v>54</v>
      </c>
      <c r="C12" s="14" t="s">
        <v>90</v>
      </c>
      <c r="D12" s="52">
        <v>0</v>
      </c>
      <c r="E12" s="49">
        <v>0</v>
      </c>
      <c r="F12" s="49">
        <v>0</v>
      </c>
      <c r="G12" s="49">
        <v>0</v>
      </c>
      <c r="H12" s="49">
        <v>0</v>
      </c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5"/>
  <sheetViews>
    <sheetView workbookViewId="0">
      <selection sqref="A1:I1"/>
    </sheetView>
  </sheetViews>
  <sheetFormatPr baseColWidth="10" defaultColWidth="8.83203125" defaultRowHeight="15" x14ac:dyDescent="0.2"/>
  <cols>
    <col min="1" max="1" width="8.5" customWidth="1"/>
    <col min="2" max="2" width="8.83203125" customWidth="1"/>
    <col min="3" max="3" width="8.5" customWidth="1"/>
    <col min="4" max="4" width="25.33203125" customWidth="1"/>
    <col min="5" max="5" width="9" customWidth="1"/>
    <col min="6" max="6" width="9.83203125" customWidth="1"/>
    <col min="8" max="8" width="9.83203125" customWidth="1"/>
    <col min="9" max="9" width="11.1640625" customWidth="1"/>
  </cols>
  <sheetData>
    <row r="1" spans="1:9" ht="42" customHeight="1" x14ac:dyDescent="0.2">
      <c r="A1" s="120" t="s">
        <v>149</v>
      </c>
      <c r="B1" s="120"/>
      <c r="C1" s="120"/>
      <c r="D1" s="120"/>
      <c r="E1" s="120"/>
      <c r="F1" s="120"/>
      <c r="G1" s="149"/>
      <c r="H1" s="149"/>
      <c r="I1" s="149"/>
    </row>
    <row r="2" spans="1:9" ht="18" customHeight="1" x14ac:dyDescent="0.2">
      <c r="A2" s="1"/>
      <c r="B2" s="1"/>
      <c r="C2" s="1"/>
      <c r="D2" s="1"/>
      <c r="E2" s="1"/>
      <c r="F2" s="1"/>
    </row>
    <row r="3" spans="1:9" ht="15.75" customHeight="1" x14ac:dyDescent="0.2">
      <c r="A3" s="120" t="s">
        <v>0</v>
      </c>
      <c r="B3" s="120"/>
      <c r="C3" s="120"/>
      <c r="D3" s="120"/>
      <c r="E3" s="120"/>
      <c r="F3" s="120"/>
      <c r="G3" s="149"/>
      <c r="H3" s="149"/>
      <c r="I3" s="149"/>
    </row>
    <row r="4" spans="1:9" ht="18" x14ac:dyDescent="0.2">
      <c r="A4" s="1"/>
      <c r="B4" s="1"/>
      <c r="C4" s="1"/>
      <c r="D4" s="1"/>
      <c r="E4" s="2"/>
      <c r="F4" s="2"/>
    </row>
    <row r="5" spans="1:9" ht="18" customHeight="1" x14ac:dyDescent="0.2">
      <c r="A5" s="120" t="s">
        <v>91</v>
      </c>
      <c r="B5" s="120"/>
      <c r="C5" s="120"/>
      <c r="D5" s="120"/>
      <c r="E5" s="120"/>
      <c r="F5" s="120"/>
      <c r="G5" s="149"/>
      <c r="H5" s="149"/>
      <c r="I5" s="149"/>
    </row>
    <row r="6" spans="1:9" ht="18" x14ac:dyDescent="0.2">
      <c r="A6" s="1"/>
      <c r="B6" s="1"/>
      <c r="C6" s="1"/>
      <c r="D6" s="1"/>
      <c r="E6" s="2"/>
      <c r="F6" s="2"/>
    </row>
    <row r="7" spans="1:9" ht="28" x14ac:dyDescent="0.2">
      <c r="A7" s="4" t="s">
        <v>14</v>
      </c>
      <c r="B7" s="5" t="s">
        <v>15</v>
      </c>
      <c r="C7" s="5" t="s">
        <v>92</v>
      </c>
      <c r="D7" s="5" t="s">
        <v>85</v>
      </c>
      <c r="E7" s="5" t="s">
        <v>22</v>
      </c>
      <c r="F7" s="4" t="s">
        <v>23</v>
      </c>
      <c r="G7" s="4" t="s">
        <v>24</v>
      </c>
      <c r="H7" s="4" t="s">
        <v>17</v>
      </c>
      <c r="I7" s="4" t="s">
        <v>25</v>
      </c>
    </row>
    <row r="8" spans="1:9" ht="28" x14ac:dyDescent="0.2">
      <c r="A8" s="6">
        <v>8</v>
      </c>
      <c r="B8" s="6"/>
      <c r="C8" s="6"/>
      <c r="D8" s="6" t="s">
        <v>86</v>
      </c>
      <c r="E8" s="46">
        <v>0</v>
      </c>
      <c r="F8" s="47">
        <v>0</v>
      </c>
      <c r="G8" s="47">
        <v>0</v>
      </c>
      <c r="H8" s="47">
        <v>0</v>
      </c>
      <c r="I8" s="47">
        <v>0</v>
      </c>
    </row>
    <row r="9" spans="1:9" x14ac:dyDescent="0.2">
      <c r="A9" s="6"/>
      <c r="B9" s="7">
        <v>84</v>
      </c>
      <c r="C9" s="7"/>
      <c r="D9" s="7" t="s">
        <v>87</v>
      </c>
      <c r="E9" s="48">
        <v>0</v>
      </c>
      <c r="F9" s="49">
        <v>0</v>
      </c>
      <c r="G9" s="49">
        <v>0</v>
      </c>
      <c r="H9" s="49">
        <v>0</v>
      </c>
      <c r="I9" s="49">
        <v>0</v>
      </c>
    </row>
    <row r="10" spans="1:9" x14ac:dyDescent="0.2">
      <c r="A10" s="10"/>
      <c r="B10" s="10"/>
      <c r="C10" s="53" t="s">
        <v>93</v>
      </c>
      <c r="D10" s="11" t="s">
        <v>88</v>
      </c>
      <c r="E10" s="50">
        <v>0</v>
      </c>
      <c r="F10" s="49">
        <v>0</v>
      </c>
      <c r="G10" s="49">
        <v>0</v>
      </c>
      <c r="H10" s="49">
        <v>0</v>
      </c>
      <c r="I10" s="49">
        <v>0</v>
      </c>
    </row>
    <row r="11" spans="1:9" ht="28" x14ac:dyDescent="0.2">
      <c r="A11" s="12">
        <v>5</v>
      </c>
      <c r="B11" s="12"/>
      <c r="C11" s="12"/>
      <c r="D11" s="13" t="s">
        <v>89</v>
      </c>
      <c r="E11" s="51">
        <v>0</v>
      </c>
      <c r="F11" s="47">
        <v>0</v>
      </c>
      <c r="G11" s="47">
        <v>0</v>
      </c>
      <c r="H11" s="47">
        <v>0</v>
      </c>
      <c r="I11" s="47">
        <v>0</v>
      </c>
    </row>
    <row r="12" spans="1:9" ht="28" x14ac:dyDescent="0.2">
      <c r="A12" s="7"/>
      <c r="B12" s="7">
        <v>54</v>
      </c>
      <c r="C12" s="7"/>
      <c r="D12" s="14" t="s">
        <v>90</v>
      </c>
      <c r="E12" s="52">
        <v>0</v>
      </c>
      <c r="F12" s="49">
        <v>0</v>
      </c>
      <c r="G12" s="49">
        <v>0</v>
      </c>
      <c r="H12" s="49">
        <v>0</v>
      </c>
      <c r="I12" s="49">
        <v>0</v>
      </c>
    </row>
    <row r="13" spans="1:9" ht="28" x14ac:dyDescent="0.2">
      <c r="A13" s="6">
        <v>4</v>
      </c>
      <c r="B13" s="6"/>
      <c r="C13" s="6"/>
      <c r="D13" s="6" t="s">
        <v>34</v>
      </c>
      <c r="E13" s="46">
        <v>0</v>
      </c>
      <c r="F13" s="47">
        <v>0</v>
      </c>
      <c r="G13" s="47">
        <v>0</v>
      </c>
      <c r="H13" s="47">
        <v>0</v>
      </c>
      <c r="I13" s="47">
        <v>0</v>
      </c>
    </row>
    <row r="14" spans="1:9" ht="28" x14ac:dyDescent="0.2">
      <c r="A14" s="6"/>
      <c r="B14" s="7">
        <v>45</v>
      </c>
      <c r="C14" s="7"/>
      <c r="D14" s="7" t="s">
        <v>36</v>
      </c>
      <c r="E14" s="48">
        <v>0</v>
      </c>
      <c r="F14" s="49">
        <v>0</v>
      </c>
      <c r="G14" s="49">
        <v>0</v>
      </c>
      <c r="H14" s="49">
        <v>0</v>
      </c>
      <c r="I14" s="49">
        <v>0</v>
      </c>
    </row>
    <row r="15" spans="1:9" x14ac:dyDescent="0.2">
      <c r="A15" s="10"/>
      <c r="B15" s="10"/>
      <c r="C15" s="53" t="s">
        <v>93</v>
      </c>
      <c r="D15" s="11" t="s">
        <v>88</v>
      </c>
      <c r="E15" s="50">
        <v>0</v>
      </c>
      <c r="F15" s="49">
        <v>0</v>
      </c>
      <c r="G15" s="49">
        <v>0</v>
      </c>
      <c r="H15" s="49">
        <v>0</v>
      </c>
      <c r="I15" s="49">
        <v>0</v>
      </c>
    </row>
  </sheetData>
  <mergeCells count="3">
    <mergeCell ref="A1:I1"/>
    <mergeCell ref="A3:I3"/>
    <mergeCell ref="A5:I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3"/>
  <sheetViews>
    <sheetView tabSelected="1" workbookViewId="0">
      <selection sqref="A1:G1"/>
    </sheetView>
  </sheetViews>
  <sheetFormatPr baseColWidth="10" defaultColWidth="8.83203125" defaultRowHeight="15" x14ac:dyDescent="0.2"/>
  <cols>
    <col min="1" max="1" width="20.5" customWidth="1"/>
    <col min="2" max="2" width="57.5" customWidth="1"/>
    <col min="3" max="3" width="25.33203125" customWidth="1"/>
    <col min="4" max="4" width="15.5" customWidth="1"/>
    <col min="5" max="5" width="16.6640625" customWidth="1"/>
    <col min="6" max="6" width="24.83203125" customWidth="1"/>
    <col min="7" max="7" width="21.1640625" customWidth="1"/>
    <col min="11" max="11" width="9.1640625" bestFit="1" customWidth="1"/>
  </cols>
  <sheetData>
    <row r="1" spans="1:11" ht="42" customHeight="1" x14ac:dyDescent="0.2">
      <c r="A1" s="120" t="s">
        <v>149</v>
      </c>
      <c r="B1" s="120"/>
      <c r="C1" s="120"/>
      <c r="D1" s="120"/>
      <c r="E1" s="120"/>
      <c r="F1" s="120"/>
      <c r="G1" s="120"/>
    </row>
    <row r="2" spans="1:11" ht="18" x14ac:dyDescent="0.2">
      <c r="A2" s="1"/>
      <c r="B2" s="1"/>
      <c r="C2" s="1"/>
      <c r="D2" s="1"/>
      <c r="E2" s="1"/>
      <c r="F2" s="2"/>
      <c r="G2" s="2"/>
    </row>
    <row r="3" spans="1:11" ht="18" customHeight="1" x14ac:dyDescent="0.3">
      <c r="A3" s="121" t="s">
        <v>94</v>
      </c>
      <c r="B3" s="122"/>
      <c r="C3" s="122"/>
      <c r="D3" s="122"/>
      <c r="E3" s="122"/>
      <c r="F3" s="122"/>
      <c r="G3" s="122"/>
    </row>
    <row r="4" spans="1:11" s="55" customFormat="1" ht="28" x14ac:dyDescent="0.2">
      <c r="A4" s="54" t="s">
        <v>95</v>
      </c>
      <c r="B4" s="54" t="s">
        <v>85</v>
      </c>
      <c r="C4" s="5" t="s">
        <v>22</v>
      </c>
      <c r="D4" s="4" t="s">
        <v>23</v>
      </c>
      <c r="E4" s="4" t="s">
        <v>24</v>
      </c>
      <c r="F4" s="4" t="s">
        <v>17</v>
      </c>
      <c r="G4" s="4" t="s">
        <v>25</v>
      </c>
    </row>
    <row r="5" spans="1:11" s="55" customFormat="1" x14ac:dyDescent="0.2">
      <c r="A5" s="123" t="s">
        <v>96</v>
      </c>
      <c r="B5" s="124"/>
      <c r="C5" s="56"/>
      <c r="D5" s="56"/>
      <c r="E5" s="56"/>
      <c r="F5" s="56"/>
      <c r="G5" s="56"/>
    </row>
    <row r="6" spans="1:11" s="55" customFormat="1" x14ac:dyDescent="0.2">
      <c r="A6" s="125" t="s">
        <v>97</v>
      </c>
      <c r="B6" s="126"/>
      <c r="C6" s="108">
        <f>C7+C8+C9+C10</f>
        <v>4138151.2500000005</v>
      </c>
      <c r="D6" s="57">
        <f>SUM(D7:D11)</f>
        <v>4097312</v>
      </c>
      <c r="E6" s="57">
        <f>SUM(E7:E10)</f>
        <v>4323260</v>
      </c>
      <c r="F6" s="57">
        <f>SUM(F7:F10)</f>
        <v>4326060</v>
      </c>
      <c r="G6" s="57">
        <f>SUM(G7:G10)</f>
        <v>4326060</v>
      </c>
    </row>
    <row r="7" spans="1:11" s="55" customFormat="1" ht="16" x14ac:dyDescent="0.2">
      <c r="A7" s="58">
        <v>1</v>
      </c>
      <c r="B7" s="59" t="s">
        <v>98</v>
      </c>
      <c r="C7" s="106">
        <f>C17+C41+C72+C79+C95+C111</f>
        <v>277002.83</v>
      </c>
      <c r="D7" s="61">
        <v>458000</v>
      </c>
      <c r="E7" s="61">
        <f>E17+E41+E72+E79+E95+E111+E124+E135</f>
        <v>450000</v>
      </c>
      <c r="F7" s="61">
        <f>F17+F41+F72+F79+F95+F111+F124+F135+F142</f>
        <v>456850</v>
      </c>
      <c r="G7" s="61">
        <f>G17+G41+G72+G79+G95+G111+G124+G135+G142</f>
        <v>438245</v>
      </c>
    </row>
    <row r="8" spans="1:11" s="55" customFormat="1" ht="16" x14ac:dyDescent="0.2">
      <c r="A8" s="58">
        <v>3</v>
      </c>
      <c r="B8" s="59" t="s">
        <v>99</v>
      </c>
      <c r="C8" s="106">
        <f>C63+C82+C98</f>
        <v>27313.26</v>
      </c>
      <c r="D8" s="61">
        <v>29500</v>
      </c>
      <c r="E8" s="61">
        <f>E23+E63+E82+E98</f>
        <v>33700</v>
      </c>
      <c r="F8" s="61">
        <f>F23+F63+F82+F98</f>
        <v>33700</v>
      </c>
      <c r="G8" s="61">
        <f>G23+G63+G82+G98</f>
        <v>33700</v>
      </c>
    </row>
    <row r="9" spans="1:11" s="55" customFormat="1" ht="16" x14ac:dyDescent="0.2">
      <c r="A9" s="58">
        <v>4</v>
      </c>
      <c r="B9" s="59" t="s">
        <v>100</v>
      </c>
      <c r="C9" s="106">
        <f>C35+C45+C56+C85</f>
        <v>28118.55</v>
      </c>
      <c r="D9" s="61">
        <v>32800</v>
      </c>
      <c r="E9" s="61">
        <f>E35+E45+E56+E85+E127</f>
        <v>42000</v>
      </c>
      <c r="F9" s="61">
        <f>F35+F45+F56+F85+F127</f>
        <v>36800</v>
      </c>
      <c r="G9" s="61">
        <f>G35+G45+G56+G85+G127</f>
        <v>36800</v>
      </c>
    </row>
    <row r="10" spans="1:11" s="55" customFormat="1" ht="16" x14ac:dyDescent="0.2">
      <c r="A10" s="58">
        <v>5</v>
      </c>
      <c r="B10" s="59" t="s">
        <v>101</v>
      </c>
      <c r="C10" s="106">
        <f>C26+C51+C59+C67+C75+C88+C101+C107+C115+C120</f>
        <v>3805716.6100000003</v>
      </c>
      <c r="D10" s="61">
        <v>3557012</v>
      </c>
      <c r="E10" s="61">
        <f>E26+E51+E59+E67+E88+E101+E107+E115+E130+E138</f>
        <v>3797560</v>
      </c>
      <c r="F10" s="61">
        <f>F26+F51+F59+F67+F88+F101+F107+F115+F130+F138</f>
        <v>3798710</v>
      </c>
      <c r="G10" s="61">
        <f>G26+G51+G59+G67+G75+G88+G101+G107+G115+G120+G130+G138</f>
        <v>3817315</v>
      </c>
    </row>
    <row r="11" spans="1:11" s="55" customFormat="1" ht="16" x14ac:dyDescent="0.2">
      <c r="A11" s="58">
        <v>6</v>
      </c>
      <c r="B11" s="59" t="s">
        <v>102</v>
      </c>
      <c r="C11" s="60">
        <f>0</f>
        <v>0</v>
      </c>
      <c r="D11" s="61">
        <v>20000</v>
      </c>
      <c r="E11" s="61">
        <v>0</v>
      </c>
      <c r="F11" s="61">
        <v>0</v>
      </c>
      <c r="G11" s="61">
        <v>0</v>
      </c>
    </row>
    <row r="12" spans="1:11" s="55" customFormat="1" ht="16" x14ac:dyDescent="0.2">
      <c r="A12" s="58">
        <v>7</v>
      </c>
      <c r="B12" s="59" t="s">
        <v>103</v>
      </c>
      <c r="C12" s="60">
        <v>0</v>
      </c>
      <c r="D12" s="61">
        <v>0</v>
      </c>
      <c r="E12" s="61">
        <v>0</v>
      </c>
      <c r="F12" s="61">
        <v>0</v>
      </c>
      <c r="G12" s="61">
        <v>0</v>
      </c>
    </row>
    <row r="13" spans="1:11" s="55" customFormat="1" x14ac:dyDescent="0.2">
      <c r="A13" s="58">
        <v>8</v>
      </c>
      <c r="B13" s="51" t="s">
        <v>86</v>
      </c>
      <c r="C13" s="60">
        <v>0</v>
      </c>
      <c r="D13" s="61">
        <v>0</v>
      </c>
      <c r="E13" s="61">
        <v>0</v>
      </c>
      <c r="F13" s="61">
        <v>0</v>
      </c>
      <c r="G13" s="61">
        <v>0</v>
      </c>
    </row>
    <row r="14" spans="1:11" x14ac:dyDescent="0.2">
      <c r="A14" s="62" t="s">
        <v>104</v>
      </c>
      <c r="B14" s="62"/>
      <c r="C14" s="63">
        <v>4138151.25</v>
      </c>
      <c r="D14" s="63">
        <v>4097312</v>
      </c>
      <c r="E14" s="63">
        <f>+E15</f>
        <v>4323260</v>
      </c>
      <c r="F14" s="63">
        <f>+F15</f>
        <v>4326060</v>
      </c>
      <c r="G14" s="63">
        <f>+G15</f>
        <v>4326060</v>
      </c>
      <c r="K14" s="107"/>
    </row>
    <row r="15" spans="1:11" x14ac:dyDescent="0.2">
      <c r="A15" s="64" t="s">
        <v>105</v>
      </c>
      <c r="B15" s="64"/>
      <c r="C15" s="65">
        <v>4138151.25</v>
      </c>
      <c r="D15" s="65">
        <v>4097312</v>
      </c>
      <c r="E15" s="65">
        <f>E16+E34+E40+E50+E55+E62+E66+E71+E78+E94+E106+E110+E119+E123+E134</f>
        <v>4323260</v>
      </c>
      <c r="F15" s="65">
        <f>F16+F34+F40+F50+F55+F62+F66+F71+F78+F94+F106+F110+F119+F123+F134+F141</f>
        <v>4326060</v>
      </c>
      <c r="G15" s="65">
        <f>G16+G34+G40+G50+G55+G62+G66+G71+G78+G94+G106+G110+G119+G123+G134+G141</f>
        <v>4326060</v>
      </c>
    </row>
    <row r="16" spans="1:11" x14ac:dyDescent="0.2">
      <c r="A16" s="66" t="s">
        <v>106</v>
      </c>
      <c r="B16" s="66"/>
      <c r="C16" s="67">
        <v>442749.56</v>
      </c>
      <c r="D16" s="67">
        <v>490480</v>
      </c>
      <c r="E16" s="67">
        <f>E17+E23+E26</f>
        <v>457805</v>
      </c>
      <c r="F16" s="67">
        <f>F17+F23+F26</f>
        <v>484955</v>
      </c>
      <c r="G16" s="67">
        <f>G17+G23+G26</f>
        <v>539955</v>
      </c>
    </row>
    <row r="17" spans="1:7" x14ac:dyDescent="0.2">
      <c r="A17" s="68" t="s">
        <v>69</v>
      </c>
      <c r="B17" s="68"/>
      <c r="C17" s="69">
        <v>117824.05</v>
      </c>
      <c r="D17" s="69">
        <v>279676</v>
      </c>
      <c r="E17" s="69">
        <f>E19+E20</f>
        <v>249605</v>
      </c>
      <c r="F17" s="69">
        <f>F19+F20</f>
        <v>261605</v>
      </c>
      <c r="G17" s="69">
        <f>G19+G20</f>
        <v>278000</v>
      </c>
    </row>
    <row r="18" spans="1:7" x14ac:dyDescent="0.2">
      <c r="A18" s="43" t="s">
        <v>107</v>
      </c>
      <c r="B18" s="43"/>
      <c r="C18" s="43">
        <v>109474.05</v>
      </c>
      <c r="D18" s="43">
        <v>279676</v>
      </c>
      <c r="E18" s="43">
        <f>E19+E20</f>
        <v>249605</v>
      </c>
      <c r="F18" s="43">
        <f>F19+F20</f>
        <v>261605</v>
      </c>
      <c r="G18" s="43">
        <f>G19+G20</f>
        <v>278000</v>
      </c>
    </row>
    <row r="19" spans="1:7" x14ac:dyDescent="0.2">
      <c r="A19" s="43" t="s">
        <v>108</v>
      </c>
      <c r="B19" s="43"/>
      <c r="C19" s="43">
        <v>0</v>
      </c>
      <c r="D19" s="43">
        <v>164676</v>
      </c>
      <c r="E19" s="43">
        <v>170000</v>
      </c>
      <c r="F19" s="43">
        <v>180000</v>
      </c>
      <c r="G19" s="43">
        <v>190000</v>
      </c>
    </row>
    <row r="20" spans="1:7" x14ac:dyDescent="0.2">
      <c r="A20" s="43" t="s">
        <v>109</v>
      </c>
      <c r="B20" s="43"/>
      <c r="C20" s="43">
        <v>109474.05</v>
      </c>
      <c r="D20" s="43">
        <v>115000</v>
      </c>
      <c r="E20" s="43">
        <v>79605</v>
      </c>
      <c r="F20" s="43">
        <v>81605</v>
      </c>
      <c r="G20" s="43">
        <v>88000</v>
      </c>
    </row>
    <row r="21" spans="1:7" x14ac:dyDescent="0.2">
      <c r="A21" s="43" t="s">
        <v>111</v>
      </c>
      <c r="B21" s="43"/>
      <c r="C21" s="43">
        <v>8350</v>
      </c>
      <c r="D21" s="43">
        <v>0</v>
      </c>
      <c r="E21" s="43">
        <v>0</v>
      </c>
      <c r="F21" s="43">
        <v>0</v>
      </c>
      <c r="G21" s="43">
        <v>0</v>
      </c>
    </row>
    <row r="22" spans="1:7" x14ac:dyDescent="0.2">
      <c r="A22" s="43" t="s">
        <v>112</v>
      </c>
      <c r="B22" s="43"/>
      <c r="C22" s="43">
        <v>8350</v>
      </c>
      <c r="D22" s="43">
        <v>0</v>
      </c>
      <c r="E22" s="43">
        <v>0</v>
      </c>
      <c r="F22" s="43">
        <v>0</v>
      </c>
      <c r="G22" s="43">
        <v>0</v>
      </c>
    </row>
    <row r="23" spans="1:7" x14ac:dyDescent="0.2">
      <c r="A23" s="68" t="s">
        <v>70</v>
      </c>
      <c r="B23" s="68"/>
      <c r="C23" s="69">
        <v>0</v>
      </c>
      <c r="D23" s="69">
        <v>0</v>
      </c>
      <c r="E23" s="69">
        <v>200</v>
      </c>
      <c r="F23" s="69">
        <v>200</v>
      </c>
      <c r="G23" s="69">
        <v>200</v>
      </c>
    </row>
    <row r="24" spans="1:7" x14ac:dyDescent="0.2">
      <c r="A24" s="43" t="s">
        <v>107</v>
      </c>
      <c r="B24" s="43"/>
      <c r="C24" s="43">
        <v>0</v>
      </c>
      <c r="D24" s="43">
        <v>0</v>
      </c>
      <c r="E24" s="43">
        <v>200</v>
      </c>
      <c r="F24" s="43">
        <v>200</v>
      </c>
      <c r="G24" s="43">
        <v>200</v>
      </c>
    </row>
    <row r="25" spans="1:7" x14ac:dyDescent="0.2">
      <c r="A25" s="43" t="s">
        <v>110</v>
      </c>
      <c r="B25" s="43"/>
      <c r="C25" s="43">
        <v>0</v>
      </c>
      <c r="D25" s="43">
        <v>0</v>
      </c>
      <c r="E25" s="43">
        <v>200</v>
      </c>
      <c r="F25" s="43">
        <v>200</v>
      </c>
      <c r="G25" s="43">
        <v>200</v>
      </c>
    </row>
    <row r="26" spans="1:7" x14ac:dyDescent="0.2">
      <c r="A26" s="68" t="s">
        <v>73</v>
      </c>
      <c r="B26" s="68"/>
      <c r="C26" s="69">
        <v>324925.51</v>
      </c>
      <c r="D26" s="69">
        <v>210804</v>
      </c>
      <c r="E26" s="69">
        <f>+E27</f>
        <v>208000</v>
      </c>
      <c r="F26" s="69">
        <f>+F27</f>
        <v>223150</v>
      </c>
      <c r="G26" s="69">
        <f>G27+G31</f>
        <v>261755</v>
      </c>
    </row>
    <row r="27" spans="1:7" x14ac:dyDescent="0.2">
      <c r="A27" s="43" t="s">
        <v>107</v>
      </c>
      <c r="B27" s="43"/>
      <c r="C27" s="43">
        <v>314164.21999999997</v>
      </c>
      <c r="D27" s="43">
        <v>170804</v>
      </c>
      <c r="E27" s="43">
        <f>SUM(E28:E30)</f>
        <v>208000</v>
      </c>
      <c r="F27" s="43">
        <f>SUM(F28:F30)</f>
        <v>223150</v>
      </c>
      <c r="G27" s="43">
        <f>SUM(G28:G30)</f>
        <v>231755</v>
      </c>
    </row>
    <row r="28" spans="1:7" x14ac:dyDescent="0.2">
      <c r="A28" s="43" t="s">
        <v>108</v>
      </c>
      <c r="B28" s="43"/>
      <c r="C28" s="43">
        <v>246867.11</v>
      </c>
      <c r="D28" s="43">
        <v>105304</v>
      </c>
      <c r="E28" s="43">
        <v>137450</v>
      </c>
      <c r="F28" s="43">
        <v>145000</v>
      </c>
      <c r="G28" s="43">
        <v>152000</v>
      </c>
    </row>
    <row r="29" spans="1:7" x14ac:dyDescent="0.2">
      <c r="A29" s="43" t="s">
        <v>110</v>
      </c>
      <c r="B29" s="43"/>
      <c r="C29" s="43">
        <v>1358.11</v>
      </c>
      <c r="D29" s="43">
        <v>500</v>
      </c>
      <c r="E29" s="43">
        <v>550</v>
      </c>
      <c r="F29" s="43">
        <v>1150</v>
      </c>
      <c r="G29" s="43">
        <v>1150</v>
      </c>
    </row>
    <row r="30" spans="1:7" x14ac:dyDescent="0.2">
      <c r="A30" s="43" t="s">
        <v>109</v>
      </c>
      <c r="B30" s="43"/>
      <c r="C30" s="43">
        <v>65939</v>
      </c>
      <c r="D30" s="43">
        <v>65000</v>
      </c>
      <c r="E30" s="43">
        <v>70000</v>
      </c>
      <c r="F30" s="43">
        <v>77000</v>
      </c>
      <c r="G30" s="43">
        <v>78605</v>
      </c>
    </row>
    <row r="31" spans="1:7" x14ac:dyDescent="0.2">
      <c r="A31" s="43" t="s">
        <v>111</v>
      </c>
      <c r="B31" s="43"/>
      <c r="C31" s="43">
        <v>10761.29</v>
      </c>
      <c r="D31" s="43">
        <v>40000</v>
      </c>
      <c r="E31" s="43">
        <v>0</v>
      </c>
      <c r="F31" s="43">
        <v>0</v>
      </c>
      <c r="G31" s="43">
        <f>+G32</f>
        <v>30000</v>
      </c>
    </row>
    <row r="32" spans="1:7" x14ac:dyDescent="0.2">
      <c r="A32" s="43" t="s">
        <v>112</v>
      </c>
      <c r="B32" s="43"/>
      <c r="C32" s="43">
        <v>0</v>
      </c>
      <c r="D32" s="43">
        <v>30000</v>
      </c>
      <c r="E32" s="43">
        <v>0</v>
      </c>
      <c r="F32" s="43">
        <v>0</v>
      </c>
      <c r="G32" s="43">
        <v>30000</v>
      </c>
    </row>
    <row r="33" spans="1:7" x14ac:dyDescent="0.2">
      <c r="A33" s="43" t="s">
        <v>113</v>
      </c>
      <c r="B33" s="43"/>
      <c r="C33" s="43">
        <v>10761.29</v>
      </c>
      <c r="D33" s="43">
        <v>10000</v>
      </c>
      <c r="E33" s="43">
        <v>0</v>
      </c>
      <c r="F33" s="43">
        <v>0</v>
      </c>
      <c r="G33" s="43">
        <v>0</v>
      </c>
    </row>
    <row r="34" spans="1:7" x14ac:dyDescent="0.2">
      <c r="A34" s="66" t="s">
        <v>114</v>
      </c>
      <c r="B34" s="66"/>
      <c r="C34" s="67">
        <v>5314.95</v>
      </c>
      <c r="D34" s="67">
        <v>9600</v>
      </c>
      <c r="E34" s="67">
        <v>12000</v>
      </c>
      <c r="F34" s="67">
        <v>12000</v>
      </c>
      <c r="G34" s="67">
        <v>12000</v>
      </c>
    </row>
    <row r="35" spans="1:7" x14ac:dyDescent="0.2">
      <c r="A35" s="68" t="s">
        <v>71</v>
      </c>
      <c r="B35" s="68"/>
      <c r="C35" s="69">
        <v>5314.95</v>
      </c>
      <c r="D35" s="69">
        <v>9600</v>
      </c>
      <c r="E35" s="69">
        <v>12000</v>
      </c>
      <c r="F35" s="69">
        <v>12000</v>
      </c>
      <c r="G35" s="69">
        <v>12000</v>
      </c>
    </row>
    <row r="36" spans="1:7" x14ac:dyDescent="0.2">
      <c r="A36" s="43" t="s">
        <v>107</v>
      </c>
      <c r="B36" s="43"/>
      <c r="C36" s="43">
        <v>5314.95</v>
      </c>
      <c r="D36" s="43">
        <v>6400</v>
      </c>
      <c r="E36" s="43">
        <v>8000</v>
      </c>
      <c r="F36" s="43">
        <v>8000</v>
      </c>
      <c r="G36" s="43">
        <v>8000</v>
      </c>
    </row>
    <row r="37" spans="1:7" x14ac:dyDescent="0.2">
      <c r="A37" s="43" t="s">
        <v>108</v>
      </c>
      <c r="B37" s="43"/>
      <c r="C37" s="43">
        <v>5314.95</v>
      </c>
      <c r="D37" s="43">
        <v>6400</v>
      </c>
      <c r="E37" s="43">
        <v>8000</v>
      </c>
      <c r="F37" s="43">
        <v>8000</v>
      </c>
      <c r="G37" s="43">
        <v>8000</v>
      </c>
    </row>
    <row r="38" spans="1:7" x14ac:dyDescent="0.2">
      <c r="A38" s="43" t="s">
        <v>111</v>
      </c>
      <c r="B38" s="43"/>
      <c r="C38" s="43">
        <v>0</v>
      </c>
      <c r="D38" s="43">
        <v>3200</v>
      </c>
      <c r="E38" s="43">
        <v>4000</v>
      </c>
      <c r="F38" s="43">
        <v>4000</v>
      </c>
      <c r="G38" s="43">
        <v>4000</v>
      </c>
    </row>
    <row r="39" spans="1:7" x14ac:dyDescent="0.2">
      <c r="A39" s="43" t="s">
        <v>112</v>
      </c>
      <c r="B39" s="43"/>
      <c r="C39" s="43">
        <v>0</v>
      </c>
      <c r="D39" s="43">
        <v>3200</v>
      </c>
      <c r="E39" s="43">
        <v>4000</v>
      </c>
      <c r="F39" s="43">
        <v>4000</v>
      </c>
      <c r="G39" s="43">
        <v>4000</v>
      </c>
    </row>
    <row r="40" spans="1:7" x14ac:dyDescent="0.2">
      <c r="A40" s="66" t="s">
        <v>115</v>
      </c>
      <c r="B40" s="66"/>
      <c r="C40" s="67">
        <v>135789.97</v>
      </c>
      <c r="D40" s="67">
        <v>140000</v>
      </c>
      <c r="E40" s="67">
        <f>E41+E45</f>
        <v>136805</v>
      </c>
      <c r="F40" s="67">
        <f>F41+F45</f>
        <v>141805</v>
      </c>
      <c r="G40" s="67">
        <f>G41+G45</f>
        <v>141805</v>
      </c>
    </row>
    <row r="41" spans="1:7" x14ac:dyDescent="0.2">
      <c r="A41" s="68" t="s">
        <v>69</v>
      </c>
      <c r="B41" s="68"/>
      <c r="C41" s="69">
        <v>120278.58</v>
      </c>
      <c r="D41" s="69">
        <v>120000</v>
      </c>
      <c r="E41" s="69">
        <f>+E42</f>
        <v>121805</v>
      </c>
      <c r="F41" s="69">
        <f>+F42</f>
        <v>121805</v>
      </c>
      <c r="G41" s="69">
        <f>+G42</f>
        <v>121805</v>
      </c>
    </row>
    <row r="42" spans="1:7" x14ac:dyDescent="0.2">
      <c r="A42" s="43" t="s">
        <v>107</v>
      </c>
      <c r="B42" s="43"/>
      <c r="C42" s="43">
        <v>120278.58</v>
      </c>
      <c r="D42" s="43">
        <v>120000</v>
      </c>
      <c r="E42" s="43">
        <f>SUM(E43:E44)</f>
        <v>121805</v>
      </c>
      <c r="F42" s="43">
        <f>SUM(F43:F44)</f>
        <v>121805</v>
      </c>
      <c r="G42" s="43">
        <f>SUM(G43:G44)</f>
        <v>121805</v>
      </c>
    </row>
    <row r="43" spans="1:7" x14ac:dyDescent="0.2">
      <c r="A43" s="43" t="s">
        <v>116</v>
      </c>
      <c r="B43" s="43"/>
      <c r="C43" s="43">
        <v>120120.6</v>
      </c>
      <c r="D43" s="43">
        <v>119700</v>
      </c>
      <c r="E43" s="43">
        <v>121505</v>
      </c>
      <c r="F43" s="43">
        <v>121505</v>
      </c>
      <c r="G43" s="43">
        <v>121505</v>
      </c>
    </row>
    <row r="44" spans="1:7" x14ac:dyDescent="0.2">
      <c r="A44" s="43" t="s">
        <v>108</v>
      </c>
      <c r="B44" s="43"/>
      <c r="C44" s="43">
        <v>157.97999999999999</v>
      </c>
      <c r="D44" s="43">
        <v>300</v>
      </c>
      <c r="E44" s="43">
        <v>300</v>
      </c>
      <c r="F44" s="43">
        <v>300</v>
      </c>
      <c r="G44" s="43">
        <v>300</v>
      </c>
    </row>
    <row r="45" spans="1:7" x14ac:dyDescent="0.2">
      <c r="A45" s="68" t="s">
        <v>71</v>
      </c>
      <c r="B45" s="68"/>
      <c r="C45" s="69">
        <v>15511.39</v>
      </c>
      <c r="D45" s="69">
        <v>20000</v>
      </c>
      <c r="E45" s="69">
        <f>+E46</f>
        <v>15000</v>
      </c>
      <c r="F45" s="69">
        <f>+F46</f>
        <v>20000</v>
      </c>
      <c r="G45" s="69">
        <f>+G46</f>
        <v>20000</v>
      </c>
    </row>
    <row r="46" spans="1:7" x14ac:dyDescent="0.2">
      <c r="A46" s="43" t="s">
        <v>107</v>
      </c>
      <c r="B46" s="43"/>
      <c r="C46" s="43">
        <v>10281.39</v>
      </c>
      <c r="D46" s="43">
        <v>20000</v>
      </c>
      <c r="E46" s="43">
        <v>15000</v>
      </c>
      <c r="F46" s="43">
        <v>20000</v>
      </c>
      <c r="G46" s="43">
        <v>20000</v>
      </c>
    </row>
    <row r="47" spans="1:7" x14ac:dyDescent="0.2">
      <c r="A47" s="43" t="s">
        <v>108</v>
      </c>
      <c r="B47" s="43"/>
      <c r="C47" s="43">
        <v>10281.39</v>
      </c>
      <c r="D47" s="43">
        <v>20000</v>
      </c>
      <c r="E47" s="43">
        <v>15000</v>
      </c>
      <c r="F47" s="43">
        <v>20000</v>
      </c>
      <c r="G47" s="43">
        <v>20000</v>
      </c>
    </row>
    <row r="48" spans="1:7" x14ac:dyDescent="0.2">
      <c r="A48" s="43" t="s">
        <v>111</v>
      </c>
      <c r="B48" s="43"/>
      <c r="C48" s="43">
        <v>5230</v>
      </c>
      <c r="D48" s="43">
        <v>0</v>
      </c>
      <c r="E48" s="43">
        <v>0</v>
      </c>
      <c r="F48" s="43">
        <v>0</v>
      </c>
      <c r="G48" s="43">
        <v>0</v>
      </c>
    </row>
    <row r="49" spans="1:7" x14ac:dyDescent="0.2">
      <c r="A49" s="43" t="s">
        <v>112</v>
      </c>
      <c r="B49" s="43"/>
      <c r="C49" s="43">
        <v>5230</v>
      </c>
      <c r="D49" s="43">
        <v>0</v>
      </c>
      <c r="E49" s="43">
        <v>0</v>
      </c>
      <c r="F49" s="43">
        <v>0</v>
      </c>
      <c r="G49" s="43">
        <v>0</v>
      </c>
    </row>
    <row r="50" spans="1:7" x14ac:dyDescent="0.2">
      <c r="A50" s="66" t="s">
        <v>117</v>
      </c>
      <c r="B50" s="66"/>
      <c r="C50" s="67">
        <v>3017700.34</v>
      </c>
      <c r="D50" s="67">
        <v>2904000</v>
      </c>
      <c r="E50" s="67">
        <f t="shared" ref="E50:G51" si="0">+E51</f>
        <v>3109000</v>
      </c>
      <c r="F50" s="67">
        <f t="shared" si="0"/>
        <v>3109000</v>
      </c>
      <c r="G50" s="67">
        <f t="shared" si="0"/>
        <v>3109000</v>
      </c>
    </row>
    <row r="51" spans="1:7" x14ac:dyDescent="0.2">
      <c r="A51" s="68" t="s">
        <v>75</v>
      </c>
      <c r="B51" s="68"/>
      <c r="C51" s="69">
        <v>3017700.34</v>
      </c>
      <c r="D51" s="69">
        <v>2904000</v>
      </c>
      <c r="E51" s="69">
        <f t="shared" si="0"/>
        <v>3109000</v>
      </c>
      <c r="F51" s="69">
        <f t="shared" si="0"/>
        <v>3109000</v>
      </c>
      <c r="G51" s="69">
        <f t="shared" si="0"/>
        <v>3109000</v>
      </c>
    </row>
    <row r="52" spans="1:7" x14ac:dyDescent="0.2">
      <c r="A52" s="43" t="s">
        <v>107</v>
      </c>
      <c r="B52" s="43"/>
      <c r="C52" s="43">
        <v>3017700.34</v>
      </c>
      <c r="D52" s="43">
        <v>2904000</v>
      </c>
      <c r="E52" s="43">
        <f>SUM(E53:E54)</f>
        <v>3109000</v>
      </c>
      <c r="F52" s="43">
        <f>SUM(F53:F54)</f>
        <v>3109000</v>
      </c>
      <c r="G52" s="43">
        <f>SUM(G53:G54)</f>
        <v>3109000</v>
      </c>
    </row>
    <row r="53" spans="1:7" x14ac:dyDescent="0.2">
      <c r="A53" s="43" t="s">
        <v>116</v>
      </c>
      <c r="B53" s="43"/>
      <c r="C53" s="43">
        <v>2965295.32</v>
      </c>
      <c r="D53" s="43">
        <v>2832000</v>
      </c>
      <c r="E53" s="43">
        <v>3037000</v>
      </c>
      <c r="F53" s="43">
        <v>3037000</v>
      </c>
      <c r="G53" s="43">
        <v>3037000</v>
      </c>
    </row>
    <row r="54" spans="1:7" x14ac:dyDescent="0.2">
      <c r="A54" s="43" t="s">
        <v>108</v>
      </c>
      <c r="B54" s="43"/>
      <c r="C54" s="43">
        <v>52405.02</v>
      </c>
      <c r="D54" s="43">
        <v>72000</v>
      </c>
      <c r="E54" s="43">
        <v>72000</v>
      </c>
      <c r="F54" s="43">
        <v>72000</v>
      </c>
      <c r="G54" s="43">
        <v>72000</v>
      </c>
    </row>
    <row r="55" spans="1:7" x14ac:dyDescent="0.2">
      <c r="A55" s="66" t="s">
        <v>118</v>
      </c>
      <c r="B55" s="66"/>
      <c r="C55" s="67">
        <v>150355.25</v>
      </c>
      <c r="D55" s="67">
        <v>173000</v>
      </c>
      <c r="E55" s="67">
        <v>173000</v>
      </c>
      <c r="F55" s="67">
        <v>173000</v>
      </c>
      <c r="G55" s="67">
        <v>173000</v>
      </c>
    </row>
    <row r="56" spans="1:7" x14ac:dyDescent="0.2">
      <c r="A56" s="68" t="s">
        <v>71</v>
      </c>
      <c r="B56" s="68"/>
      <c r="C56" s="69">
        <v>2969.23</v>
      </c>
      <c r="D56" s="69">
        <v>0</v>
      </c>
      <c r="E56" s="69">
        <v>0</v>
      </c>
      <c r="F56" s="69">
        <v>0</v>
      </c>
      <c r="G56" s="69">
        <v>0</v>
      </c>
    </row>
    <row r="57" spans="1:7" x14ac:dyDescent="0.2">
      <c r="A57" s="43" t="s">
        <v>107</v>
      </c>
      <c r="B57" s="43"/>
      <c r="C57" s="43">
        <v>2969.23</v>
      </c>
      <c r="D57" s="43">
        <v>0</v>
      </c>
      <c r="E57" s="43">
        <v>0</v>
      </c>
      <c r="F57" s="43">
        <v>0</v>
      </c>
      <c r="G57" s="43">
        <v>0</v>
      </c>
    </row>
    <row r="58" spans="1:7" x14ac:dyDescent="0.2">
      <c r="A58" s="43" t="s">
        <v>108</v>
      </c>
      <c r="B58" s="43"/>
      <c r="C58" s="43">
        <v>2969.23</v>
      </c>
      <c r="D58" s="43">
        <v>0</v>
      </c>
      <c r="E58" s="43">
        <v>0</v>
      </c>
      <c r="F58" s="43">
        <v>0</v>
      </c>
      <c r="G58" s="43">
        <v>0</v>
      </c>
    </row>
    <row r="59" spans="1:7" x14ac:dyDescent="0.2">
      <c r="A59" s="68" t="s">
        <v>75</v>
      </c>
      <c r="B59" s="68"/>
      <c r="C59" s="69">
        <v>147386.01999999999</v>
      </c>
      <c r="D59" s="69">
        <v>173000</v>
      </c>
      <c r="E59" s="69">
        <v>173000</v>
      </c>
      <c r="F59" s="69">
        <v>173000</v>
      </c>
      <c r="G59" s="69">
        <v>173000</v>
      </c>
    </row>
    <row r="60" spans="1:7" x14ac:dyDescent="0.2">
      <c r="A60" s="43" t="s">
        <v>107</v>
      </c>
      <c r="B60" s="43"/>
      <c r="C60" s="43">
        <v>147386.01999999999</v>
      </c>
      <c r="D60" s="43">
        <v>173000</v>
      </c>
      <c r="E60" s="43">
        <v>173000</v>
      </c>
      <c r="F60" s="43">
        <v>173000</v>
      </c>
      <c r="G60" s="43">
        <v>173000</v>
      </c>
    </row>
    <row r="61" spans="1:7" x14ac:dyDescent="0.2">
      <c r="A61" s="43" t="s">
        <v>108</v>
      </c>
      <c r="B61" s="43"/>
      <c r="C61" s="43">
        <v>147386.01999999999</v>
      </c>
      <c r="D61" s="43">
        <v>173000</v>
      </c>
      <c r="E61" s="43">
        <v>173000</v>
      </c>
      <c r="F61" s="43">
        <v>173000</v>
      </c>
      <c r="G61" s="43">
        <v>173000</v>
      </c>
    </row>
    <row r="62" spans="1:7" x14ac:dyDescent="0.2">
      <c r="A62" s="66" t="s">
        <v>119</v>
      </c>
      <c r="B62" s="66"/>
      <c r="C62" s="67">
        <v>14337.18</v>
      </c>
      <c r="D62" s="67">
        <v>17000</v>
      </c>
      <c r="E62" s="67">
        <f>+E64</f>
        <v>17000</v>
      </c>
      <c r="F62" s="67">
        <f>+F64</f>
        <v>17000</v>
      </c>
      <c r="G62" s="67">
        <f>+G64</f>
        <v>17000</v>
      </c>
    </row>
    <row r="63" spans="1:7" x14ac:dyDescent="0.2">
      <c r="A63" s="68" t="s">
        <v>70</v>
      </c>
      <c r="B63" s="68"/>
      <c r="C63" s="69">
        <v>14337.18</v>
      </c>
      <c r="D63" s="69">
        <v>17000</v>
      </c>
      <c r="E63" s="69">
        <v>17000</v>
      </c>
      <c r="F63" s="69">
        <v>17000</v>
      </c>
      <c r="G63" s="69">
        <v>17000</v>
      </c>
    </row>
    <row r="64" spans="1:7" x14ac:dyDescent="0.2">
      <c r="A64" s="43" t="s">
        <v>107</v>
      </c>
      <c r="B64" s="43"/>
      <c r="C64" s="43">
        <v>14337.18</v>
      </c>
      <c r="D64" s="43">
        <v>17000</v>
      </c>
      <c r="E64" s="43">
        <v>17000</v>
      </c>
      <c r="F64" s="43">
        <v>17000</v>
      </c>
      <c r="G64" s="43">
        <v>17000</v>
      </c>
    </row>
    <row r="65" spans="1:7" x14ac:dyDescent="0.2">
      <c r="A65" s="43" t="s">
        <v>108</v>
      </c>
      <c r="B65" s="43"/>
      <c r="C65" s="43">
        <v>14337.18</v>
      </c>
      <c r="D65" s="43">
        <v>17000</v>
      </c>
      <c r="E65" s="43">
        <v>17000</v>
      </c>
      <c r="F65" s="43">
        <v>17000</v>
      </c>
      <c r="G65" s="43">
        <v>17000</v>
      </c>
    </row>
    <row r="66" spans="1:7" x14ac:dyDescent="0.2">
      <c r="A66" s="66" t="s">
        <v>120</v>
      </c>
      <c r="B66" s="66"/>
      <c r="C66" s="67">
        <v>13806.74</v>
      </c>
      <c r="D66" s="67">
        <v>11060</v>
      </c>
      <c r="E66" s="67">
        <v>11060</v>
      </c>
      <c r="F66" s="67">
        <v>11060</v>
      </c>
      <c r="G66" s="67">
        <v>11060</v>
      </c>
    </row>
    <row r="67" spans="1:7" x14ac:dyDescent="0.2">
      <c r="A67" s="68" t="s">
        <v>75</v>
      </c>
      <c r="B67" s="68"/>
      <c r="C67" s="69">
        <v>13806.74</v>
      </c>
      <c r="D67" s="69">
        <v>11060</v>
      </c>
      <c r="E67" s="69">
        <v>11060</v>
      </c>
      <c r="F67" s="69">
        <v>11060</v>
      </c>
      <c r="G67" s="69">
        <v>11060</v>
      </c>
    </row>
    <row r="68" spans="1:7" x14ac:dyDescent="0.2">
      <c r="A68" s="43" t="s">
        <v>107</v>
      </c>
      <c r="B68" s="43"/>
      <c r="C68" s="43">
        <v>13806.74</v>
      </c>
      <c r="D68" s="43">
        <v>11060</v>
      </c>
      <c r="E68" s="43">
        <v>11060</v>
      </c>
      <c r="F68" s="43">
        <v>11060</v>
      </c>
      <c r="G68" s="43">
        <v>11060</v>
      </c>
    </row>
    <row r="69" spans="1:7" x14ac:dyDescent="0.2">
      <c r="A69" s="43" t="s">
        <v>108</v>
      </c>
      <c r="B69" s="43"/>
      <c r="C69" s="43">
        <v>2345.33</v>
      </c>
      <c r="D69" s="43">
        <v>600</v>
      </c>
      <c r="E69" s="43">
        <v>600</v>
      </c>
      <c r="F69" s="43">
        <v>600</v>
      </c>
      <c r="G69" s="43">
        <v>600</v>
      </c>
    </row>
    <row r="70" spans="1:7" x14ac:dyDescent="0.2">
      <c r="A70" s="43" t="s">
        <v>109</v>
      </c>
      <c r="B70" s="43"/>
      <c r="C70" s="43">
        <v>11461.41</v>
      </c>
      <c r="D70" s="43">
        <v>10460</v>
      </c>
      <c r="E70" s="43">
        <v>10460</v>
      </c>
      <c r="F70" s="43">
        <v>10460</v>
      </c>
      <c r="G70" s="43">
        <v>10460</v>
      </c>
    </row>
    <row r="71" spans="1:7" x14ac:dyDescent="0.2">
      <c r="A71" s="66" t="s">
        <v>124</v>
      </c>
      <c r="B71" s="66"/>
      <c r="C71" s="67">
        <v>57998.75</v>
      </c>
      <c r="D71" s="67">
        <v>20000</v>
      </c>
      <c r="E71" s="67">
        <v>0</v>
      </c>
      <c r="F71" s="67">
        <v>0</v>
      </c>
      <c r="G71" s="67">
        <v>0</v>
      </c>
    </row>
    <row r="72" spans="1:7" x14ac:dyDescent="0.2">
      <c r="A72" s="68" t="s">
        <v>69</v>
      </c>
      <c r="B72" s="68"/>
      <c r="C72" s="69">
        <v>1998.75</v>
      </c>
      <c r="D72" s="69">
        <v>20000</v>
      </c>
      <c r="E72" s="69">
        <v>0</v>
      </c>
      <c r="F72" s="69">
        <v>0</v>
      </c>
      <c r="G72" s="69">
        <v>0</v>
      </c>
    </row>
    <row r="73" spans="1:7" x14ac:dyDescent="0.2">
      <c r="A73" s="43" t="s">
        <v>111</v>
      </c>
      <c r="B73" s="43"/>
      <c r="C73" s="43">
        <v>1998.75</v>
      </c>
      <c r="D73" s="43">
        <v>20000</v>
      </c>
      <c r="E73" s="43">
        <v>0</v>
      </c>
      <c r="F73" s="43">
        <v>0</v>
      </c>
      <c r="G73" s="43">
        <v>0</v>
      </c>
    </row>
    <row r="74" spans="1:7" x14ac:dyDescent="0.2">
      <c r="A74" s="43" t="s">
        <v>113</v>
      </c>
      <c r="B74" s="43"/>
      <c r="C74" s="43">
        <v>1998.75</v>
      </c>
      <c r="D74" s="43">
        <v>20000</v>
      </c>
      <c r="E74" s="43">
        <v>0</v>
      </c>
      <c r="F74" s="43">
        <v>0</v>
      </c>
      <c r="G74" s="43">
        <v>0</v>
      </c>
    </row>
    <row r="75" spans="1:7" x14ac:dyDescent="0.2">
      <c r="A75" s="68" t="s">
        <v>148</v>
      </c>
      <c r="B75" s="68"/>
      <c r="C75" s="69">
        <v>56000</v>
      </c>
      <c r="D75" s="69">
        <v>0</v>
      </c>
      <c r="E75" s="69">
        <v>0</v>
      </c>
      <c r="F75" s="69">
        <v>0</v>
      </c>
      <c r="G75" s="69">
        <v>0</v>
      </c>
    </row>
    <row r="76" spans="1:7" x14ac:dyDescent="0.2">
      <c r="A76" s="43" t="s">
        <v>111</v>
      </c>
      <c r="B76" s="43"/>
      <c r="C76" s="43">
        <v>56000</v>
      </c>
      <c r="D76" s="43">
        <v>0</v>
      </c>
      <c r="E76" s="43">
        <v>0</v>
      </c>
      <c r="F76" s="43">
        <v>0</v>
      </c>
      <c r="G76" s="43">
        <v>0</v>
      </c>
    </row>
    <row r="77" spans="1:7" x14ac:dyDescent="0.2">
      <c r="A77" s="43" t="s">
        <v>113</v>
      </c>
      <c r="B77" s="43"/>
      <c r="C77" s="43">
        <v>56000</v>
      </c>
      <c r="D77" s="43">
        <v>0</v>
      </c>
      <c r="E77" s="43">
        <v>0</v>
      </c>
      <c r="F77" s="43">
        <v>0</v>
      </c>
      <c r="G77" s="43">
        <v>0</v>
      </c>
    </row>
    <row r="78" spans="1:7" x14ac:dyDescent="0.2">
      <c r="A78" s="66" t="s">
        <v>121</v>
      </c>
      <c r="B78" s="66"/>
      <c r="C78" s="67">
        <v>35266.19</v>
      </c>
      <c r="D78" s="67">
        <v>48000</v>
      </c>
      <c r="E78" s="67">
        <f>E79+E82+E85+E88+E91</f>
        <v>42940</v>
      </c>
      <c r="F78" s="67">
        <f>F79+F82+F85+F88+F91</f>
        <v>45040</v>
      </c>
      <c r="G78" s="67">
        <f>G79+G82+G85+G88+G91</f>
        <v>45040</v>
      </c>
    </row>
    <row r="79" spans="1:7" x14ac:dyDescent="0.2">
      <c r="A79" s="68" t="s">
        <v>69</v>
      </c>
      <c r="B79" s="68"/>
      <c r="C79" s="69">
        <v>8346.3700000000008</v>
      </c>
      <c r="D79" s="69">
        <v>7740</v>
      </c>
      <c r="E79" s="69">
        <v>7740</v>
      </c>
      <c r="F79" s="69">
        <v>7740</v>
      </c>
      <c r="G79" s="69">
        <v>7740</v>
      </c>
    </row>
    <row r="80" spans="1:7" x14ac:dyDescent="0.2">
      <c r="A80" s="43" t="s">
        <v>107</v>
      </c>
      <c r="B80" s="43"/>
      <c r="C80" s="43">
        <v>8346.3700000000008</v>
      </c>
      <c r="D80" s="43">
        <v>7740</v>
      </c>
      <c r="E80" s="43">
        <v>7740</v>
      </c>
      <c r="F80" s="43">
        <v>7740</v>
      </c>
      <c r="G80" s="43">
        <v>7740</v>
      </c>
    </row>
    <row r="81" spans="1:7" x14ac:dyDescent="0.2">
      <c r="A81" s="43" t="s">
        <v>108</v>
      </c>
      <c r="B81" s="43"/>
      <c r="C81" s="43">
        <v>8346.3700000000008</v>
      </c>
      <c r="D81" s="43">
        <v>7740</v>
      </c>
      <c r="E81" s="43">
        <v>7740</v>
      </c>
      <c r="F81" s="43">
        <v>7740</v>
      </c>
      <c r="G81" s="43">
        <v>7740</v>
      </c>
    </row>
    <row r="82" spans="1:7" x14ac:dyDescent="0.2">
      <c r="A82" s="68" t="s">
        <v>70</v>
      </c>
      <c r="B82" s="68"/>
      <c r="C82" s="69">
        <v>12976.03</v>
      </c>
      <c r="D82" s="69">
        <v>12500</v>
      </c>
      <c r="E82" s="69">
        <v>14500</v>
      </c>
      <c r="F82" s="69">
        <v>14500</v>
      </c>
      <c r="G82" s="69">
        <v>14500</v>
      </c>
    </row>
    <row r="83" spans="1:7" x14ac:dyDescent="0.2">
      <c r="A83" s="43" t="s">
        <v>107</v>
      </c>
      <c r="B83" s="43"/>
      <c r="C83" s="43">
        <v>12976.03</v>
      </c>
      <c r="D83" s="43">
        <v>12500</v>
      </c>
      <c r="E83" s="43">
        <v>14500</v>
      </c>
      <c r="F83" s="43">
        <v>14500</v>
      </c>
      <c r="G83" s="43">
        <v>14500</v>
      </c>
    </row>
    <row r="84" spans="1:7" x14ac:dyDescent="0.2">
      <c r="A84" s="43" t="s">
        <v>108</v>
      </c>
      <c r="B84" s="43"/>
      <c r="C84" s="43">
        <v>12976.03</v>
      </c>
      <c r="D84" s="43">
        <v>12500</v>
      </c>
      <c r="E84" s="43">
        <v>14500</v>
      </c>
      <c r="F84" s="43">
        <v>14500</v>
      </c>
      <c r="G84" s="43">
        <v>14500</v>
      </c>
    </row>
    <row r="85" spans="1:7" x14ac:dyDescent="0.2">
      <c r="A85" s="68" t="s">
        <v>71</v>
      </c>
      <c r="B85" s="68"/>
      <c r="C85" s="69">
        <v>4322.9799999999996</v>
      </c>
      <c r="D85" s="69">
        <v>3200</v>
      </c>
      <c r="E85" s="69">
        <v>3200</v>
      </c>
      <c r="F85" s="69">
        <f>+F86</f>
        <v>4800</v>
      </c>
      <c r="G85" s="69">
        <f>+G86</f>
        <v>4800</v>
      </c>
    </row>
    <row r="86" spans="1:7" x14ac:dyDescent="0.2">
      <c r="A86" s="43" t="s">
        <v>107</v>
      </c>
      <c r="B86" s="43"/>
      <c r="C86" s="43">
        <v>4322.9799999999996</v>
      </c>
      <c r="D86" s="43">
        <v>3200</v>
      </c>
      <c r="E86" s="43">
        <v>3200</v>
      </c>
      <c r="F86" s="43">
        <v>4800</v>
      </c>
      <c r="G86" s="43">
        <v>4800</v>
      </c>
    </row>
    <row r="87" spans="1:7" x14ac:dyDescent="0.2">
      <c r="A87" s="43" t="s">
        <v>108</v>
      </c>
      <c r="B87" s="43"/>
      <c r="C87" s="43">
        <v>4322.9799999999996</v>
      </c>
      <c r="D87" s="43">
        <v>3200</v>
      </c>
      <c r="E87" s="43">
        <v>3200</v>
      </c>
      <c r="F87" s="43">
        <v>4800</v>
      </c>
      <c r="G87" s="43">
        <v>4800</v>
      </c>
    </row>
    <row r="88" spans="1:7" x14ac:dyDescent="0.2">
      <c r="A88" s="68" t="s">
        <v>75</v>
      </c>
      <c r="B88" s="68"/>
      <c r="C88" s="69">
        <v>9620.81</v>
      </c>
      <c r="D88" s="69">
        <v>4560</v>
      </c>
      <c r="E88" s="69">
        <v>17500</v>
      </c>
      <c r="F88" s="69">
        <f>+F89</f>
        <v>18000</v>
      </c>
      <c r="G88" s="69">
        <f>+G89</f>
        <v>18000</v>
      </c>
    </row>
    <row r="89" spans="1:7" x14ac:dyDescent="0.2">
      <c r="A89" s="43" t="s">
        <v>107</v>
      </c>
      <c r="B89" s="43"/>
      <c r="C89" s="43">
        <v>9620.81</v>
      </c>
      <c r="D89" s="43">
        <v>4560</v>
      </c>
      <c r="E89" s="43">
        <v>17500</v>
      </c>
      <c r="F89" s="43">
        <v>18000</v>
      </c>
      <c r="G89" s="43">
        <v>18000</v>
      </c>
    </row>
    <row r="90" spans="1:7" x14ac:dyDescent="0.2">
      <c r="A90" s="43" t="s">
        <v>108</v>
      </c>
      <c r="B90" s="43"/>
      <c r="C90" s="43">
        <v>9620.81</v>
      </c>
      <c r="D90" s="43">
        <v>4560</v>
      </c>
      <c r="E90" s="43">
        <v>17500</v>
      </c>
      <c r="F90" s="43">
        <v>18000</v>
      </c>
      <c r="G90" s="43">
        <v>18000</v>
      </c>
    </row>
    <row r="91" spans="1:7" x14ac:dyDescent="0.2">
      <c r="A91" s="68" t="s">
        <v>76</v>
      </c>
      <c r="B91" s="68"/>
      <c r="C91" s="69">
        <v>0</v>
      </c>
      <c r="D91" s="69">
        <v>20000</v>
      </c>
      <c r="E91" s="69">
        <v>0</v>
      </c>
      <c r="F91" s="69">
        <v>0</v>
      </c>
      <c r="G91" s="69">
        <v>0</v>
      </c>
    </row>
    <row r="92" spans="1:7" x14ac:dyDescent="0.2">
      <c r="A92" s="43" t="s">
        <v>107</v>
      </c>
      <c r="B92" s="43"/>
      <c r="C92" s="43">
        <v>0</v>
      </c>
      <c r="D92" s="43">
        <v>20000</v>
      </c>
      <c r="E92" s="43">
        <v>0</v>
      </c>
      <c r="F92" s="43">
        <v>0</v>
      </c>
      <c r="G92" s="43">
        <v>0</v>
      </c>
    </row>
    <row r="93" spans="1:7" x14ac:dyDescent="0.2">
      <c r="A93" s="43" t="s">
        <v>108</v>
      </c>
      <c r="B93" s="43"/>
      <c r="C93" s="43">
        <v>0</v>
      </c>
      <c r="D93" s="43">
        <v>20000</v>
      </c>
      <c r="E93" s="43">
        <v>0</v>
      </c>
      <c r="F93" s="43">
        <v>0</v>
      </c>
      <c r="G93" s="43">
        <v>0</v>
      </c>
    </row>
    <row r="94" spans="1:7" x14ac:dyDescent="0.2">
      <c r="A94" s="66" t="s">
        <v>122</v>
      </c>
      <c r="B94" s="66"/>
      <c r="C94" s="67">
        <v>30152.79</v>
      </c>
      <c r="D94" s="67">
        <v>34172</v>
      </c>
      <c r="E94" s="67">
        <f>E95+E98+E101</f>
        <v>6650</v>
      </c>
      <c r="F94" s="67">
        <f>F95+F98+F101</f>
        <v>8200</v>
      </c>
      <c r="G94" s="67">
        <f>G95+G98+G101</f>
        <v>8200</v>
      </c>
    </row>
    <row r="95" spans="1:7" x14ac:dyDescent="0.2">
      <c r="A95" s="68" t="s">
        <v>69</v>
      </c>
      <c r="B95" s="68"/>
      <c r="C95" s="69">
        <v>584</v>
      </c>
      <c r="D95" s="69">
        <v>584</v>
      </c>
      <c r="E95" s="69">
        <v>650</v>
      </c>
      <c r="F95" s="69">
        <f>+F96</f>
        <v>700</v>
      </c>
      <c r="G95" s="69">
        <f>+G96</f>
        <v>700</v>
      </c>
    </row>
    <row r="96" spans="1:7" x14ac:dyDescent="0.2">
      <c r="A96" s="43" t="s">
        <v>107</v>
      </c>
      <c r="B96" s="43"/>
      <c r="C96" s="43">
        <v>584</v>
      </c>
      <c r="D96" s="43">
        <v>584</v>
      </c>
      <c r="E96" s="43">
        <v>650</v>
      </c>
      <c r="F96" s="43">
        <v>700</v>
      </c>
      <c r="G96" s="43">
        <v>700</v>
      </c>
    </row>
    <row r="97" spans="1:7" x14ac:dyDescent="0.2">
      <c r="A97" s="43" t="s">
        <v>108</v>
      </c>
      <c r="B97" s="43"/>
      <c r="C97" s="43">
        <v>584</v>
      </c>
      <c r="D97" s="43">
        <v>584</v>
      </c>
      <c r="E97" s="43">
        <v>650</v>
      </c>
      <c r="F97" s="43">
        <v>700</v>
      </c>
      <c r="G97" s="43">
        <v>700</v>
      </c>
    </row>
    <row r="98" spans="1:7" x14ac:dyDescent="0.2">
      <c r="A98" s="68" t="s">
        <v>70</v>
      </c>
      <c r="B98" s="68"/>
      <c r="C98" s="69">
        <v>0.05</v>
      </c>
      <c r="D98" s="69">
        <v>0</v>
      </c>
      <c r="E98" s="69">
        <v>2000</v>
      </c>
      <c r="F98" s="69">
        <v>2000</v>
      </c>
      <c r="G98" s="69">
        <v>2000</v>
      </c>
    </row>
    <row r="99" spans="1:7" x14ac:dyDescent="0.2">
      <c r="A99" s="43" t="s">
        <v>107</v>
      </c>
      <c r="B99" s="43"/>
      <c r="C99" s="43">
        <v>0.05</v>
      </c>
      <c r="D99" s="43">
        <v>0</v>
      </c>
      <c r="E99" s="43">
        <v>2000</v>
      </c>
      <c r="F99" s="43">
        <v>2000</v>
      </c>
      <c r="G99" s="43">
        <v>2000</v>
      </c>
    </row>
    <row r="100" spans="1:7" x14ac:dyDescent="0.2">
      <c r="A100" s="43" t="s">
        <v>108</v>
      </c>
      <c r="B100" s="43"/>
      <c r="C100" s="43">
        <v>0.05</v>
      </c>
      <c r="D100" s="43">
        <v>0</v>
      </c>
      <c r="E100" s="43">
        <v>2000</v>
      </c>
      <c r="F100" s="43">
        <v>2000</v>
      </c>
      <c r="G100" s="43">
        <v>2000</v>
      </c>
    </row>
    <row r="101" spans="1:7" x14ac:dyDescent="0.2">
      <c r="A101" s="68" t="s">
        <v>75</v>
      </c>
      <c r="B101" s="68"/>
      <c r="C101" s="69">
        <v>29568.74</v>
      </c>
      <c r="D101" s="69">
        <v>33588</v>
      </c>
      <c r="E101" s="69">
        <v>4000</v>
      </c>
      <c r="F101" s="69">
        <f>+F104</f>
        <v>5500</v>
      </c>
      <c r="G101" s="69">
        <f>+G104</f>
        <v>5500</v>
      </c>
    </row>
    <row r="102" spans="1:7" x14ac:dyDescent="0.2">
      <c r="A102" s="43" t="s">
        <v>107</v>
      </c>
      <c r="B102" s="43"/>
      <c r="C102" s="43">
        <v>29568.74</v>
      </c>
      <c r="D102" s="43">
        <v>33588</v>
      </c>
      <c r="E102" s="43">
        <v>0</v>
      </c>
      <c r="F102" s="43">
        <v>0</v>
      </c>
      <c r="G102" s="43">
        <v>0</v>
      </c>
    </row>
    <row r="103" spans="1:7" x14ac:dyDescent="0.2">
      <c r="A103" s="43" t="s">
        <v>116</v>
      </c>
      <c r="B103" s="43"/>
      <c r="C103" s="43">
        <v>24517.83</v>
      </c>
      <c r="D103" s="43">
        <v>29918</v>
      </c>
      <c r="E103" s="43">
        <v>0</v>
      </c>
      <c r="F103" s="43">
        <v>0</v>
      </c>
      <c r="G103" s="43">
        <v>0</v>
      </c>
    </row>
    <row r="104" spans="1:7" x14ac:dyDescent="0.2">
      <c r="A104" s="43" t="s">
        <v>108</v>
      </c>
      <c r="B104" s="43"/>
      <c r="C104" s="43">
        <v>3411.23</v>
      </c>
      <c r="D104" s="43">
        <v>2000</v>
      </c>
      <c r="E104" s="43">
        <v>4000</v>
      </c>
      <c r="F104" s="43">
        <v>5500</v>
      </c>
      <c r="G104" s="43">
        <v>5500</v>
      </c>
    </row>
    <row r="105" spans="1:7" x14ac:dyDescent="0.2">
      <c r="A105" s="43" t="s">
        <v>125</v>
      </c>
      <c r="B105" s="43"/>
      <c r="C105" s="43">
        <v>1639.68</v>
      </c>
      <c r="D105" s="43">
        <v>1670</v>
      </c>
      <c r="E105" s="43">
        <v>0</v>
      </c>
      <c r="F105" s="43">
        <v>0</v>
      </c>
      <c r="G105" s="43">
        <v>0</v>
      </c>
    </row>
    <row r="106" spans="1:7" x14ac:dyDescent="0.2">
      <c r="A106" s="66" t="s">
        <v>123</v>
      </c>
      <c r="B106" s="66"/>
      <c r="C106" s="67">
        <v>56898.23</v>
      </c>
      <c r="D106" s="67">
        <v>50000</v>
      </c>
      <c r="E106" s="67">
        <v>65000</v>
      </c>
      <c r="F106" s="67">
        <f>+F107</f>
        <v>69000</v>
      </c>
      <c r="G106" s="67">
        <f>+G107</f>
        <v>69000</v>
      </c>
    </row>
    <row r="107" spans="1:7" x14ac:dyDescent="0.2">
      <c r="A107" s="68" t="s">
        <v>75</v>
      </c>
      <c r="B107" s="68"/>
      <c r="C107" s="69">
        <v>56898.23</v>
      </c>
      <c r="D107" s="69">
        <v>50000</v>
      </c>
      <c r="E107" s="69">
        <v>65000</v>
      </c>
      <c r="F107" s="69">
        <f>+F108</f>
        <v>69000</v>
      </c>
      <c r="G107" s="69">
        <f>+G108</f>
        <v>69000</v>
      </c>
    </row>
    <row r="108" spans="1:7" x14ac:dyDescent="0.2">
      <c r="A108" s="43" t="s">
        <v>111</v>
      </c>
      <c r="B108" s="43"/>
      <c r="C108" s="43">
        <v>56898.23</v>
      </c>
      <c r="D108" s="43">
        <v>50000</v>
      </c>
      <c r="E108" s="43">
        <v>65000</v>
      </c>
      <c r="F108" s="43">
        <v>69000</v>
      </c>
      <c r="G108" s="43">
        <v>69000</v>
      </c>
    </row>
    <row r="109" spans="1:7" x14ac:dyDescent="0.2">
      <c r="A109" s="43" t="s">
        <v>112</v>
      </c>
      <c r="B109" s="43"/>
      <c r="C109" s="43">
        <v>56898.23</v>
      </c>
      <c r="D109" s="43">
        <v>50000</v>
      </c>
      <c r="E109" s="43">
        <v>65000</v>
      </c>
      <c r="F109" s="43">
        <v>69000</v>
      </c>
      <c r="G109" s="43">
        <v>69000</v>
      </c>
    </row>
    <row r="110" spans="1:7" x14ac:dyDescent="0.2">
      <c r="A110" s="66" t="s">
        <v>126</v>
      </c>
      <c r="B110" s="66"/>
      <c r="C110" s="67">
        <v>175199.87</v>
      </c>
      <c r="D110" s="67">
        <v>200000</v>
      </c>
      <c r="E110" s="67">
        <v>200000</v>
      </c>
      <c r="F110" s="67">
        <v>200000</v>
      </c>
      <c r="G110" s="67">
        <v>200000</v>
      </c>
    </row>
    <row r="111" spans="1:7" x14ac:dyDescent="0.2">
      <c r="A111" s="68" t="s">
        <v>69</v>
      </c>
      <c r="B111" s="68"/>
      <c r="C111" s="69">
        <v>27971.08</v>
      </c>
      <c r="D111" s="69">
        <v>30000</v>
      </c>
      <c r="E111" s="69">
        <v>30000</v>
      </c>
      <c r="F111" s="69">
        <v>30000</v>
      </c>
      <c r="G111" s="69">
        <v>30000</v>
      </c>
    </row>
    <row r="112" spans="1:7" x14ac:dyDescent="0.2">
      <c r="A112" s="43" t="s">
        <v>107</v>
      </c>
      <c r="B112" s="43"/>
      <c r="C112" s="43">
        <v>27971.08</v>
      </c>
      <c r="D112" s="43">
        <v>30000</v>
      </c>
      <c r="E112" s="43">
        <v>30000</v>
      </c>
      <c r="F112" s="43">
        <v>30000</v>
      </c>
      <c r="G112" s="43">
        <v>30000</v>
      </c>
    </row>
    <row r="113" spans="1:7" x14ac:dyDescent="0.2">
      <c r="A113" s="43" t="s">
        <v>116</v>
      </c>
      <c r="B113" s="43"/>
      <c r="C113" s="43">
        <v>26307.35</v>
      </c>
      <c r="D113" s="43">
        <v>27900</v>
      </c>
      <c r="E113" s="43">
        <v>27900</v>
      </c>
      <c r="F113" s="43">
        <v>27900</v>
      </c>
      <c r="G113" s="43">
        <v>27900</v>
      </c>
    </row>
    <row r="114" spans="1:7" x14ac:dyDescent="0.2">
      <c r="A114" s="43" t="s">
        <v>108</v>
      </c>
      <c r="B114" s="43"/>
      <c r="C114" s="43">
        <v>1663.73</v>
      </c>
      <c r="D114" s="43">
        <v>2100</v>
      </c>
      <c r="E114" s="43">
        <v>2100</v>
      </c>
      <c r="F114" s="43">
        <v>2100</v>
      </c>
      <c r="G114" s="43">
        <v>2100</v>
      </c>
    </row>
    <row r="115" spans="1:7" x14ac:dyDescent="0.2">
      <c r="A115" s="68" t="s">
        <v>74</v>
      </c>
      <c r="B115" s="68"/>
      <c r="C115" s="69">
        <v>147228.79</v>
      </c>
      <c r="D115" s="69">
        <v>170000</v>
      </c>
      <c r="E115" s="69">
        <v>170000</v>
      </c>
      <c r="F115" s="69">
        <v>170000</v>
      </c>
      <c r="G115" s="69">
        <v>170000</v>
      </c>
    </row>
    <row r="116" spans="1:7" x14ac:dyDescent="0.2">
      <c r="A116" s="43" t="s">
        <v>107</v>
      </c>
      <c r="B116" s="43"/>
      <c r="C116" s="43">
        <v>147228.79</v>
      </c>
      <c r="D116" s="43">
        <v>170000</v>
      </c>
      <c r="E116" s="43">
        <v>170000</v>
      </c>
      <c r="F116" s="43">
        <v>170000</v>
      </c>
      <c r="G116" s="43">
        <v>170000</v>
      </c>
    </row>
    <row r="117" spans="1:7" x14ac:dyDescent="0.2">
      <c r="A117" s="43" t="s">
        <v>116</v>
      </c>
      <c r="B117" s="43"/>
      <c r="C117" s="43">
        <v>141434.63</v>
      </c>
      <c r="D117" s="43">
        <v>158100</v>
      </c>
      <c r="E117" s="43">
        <v>158100</v>
      </c>
      <c r="F117" s="43">
        <v>158100</v>
      </c>
      <c r="G117" s="43">
        <v>158100</v>
      </c>
    </row>
    <row r="118" spans="1:7" x14ac:dyDescent="0.2">
      <c r="A118" s="43" t="s">
        <v>108</v>
      </c>
      <c r="B118" s="43"/>
      <c r="C118" s="43">
        <v>5794.16</v>
      </c>
      <c r="D118" s="43">
        <v>11900</v>
      </c>
      <c r="E118" s="43">
        <v>11900</v>
      </c>
      <c r="F118" s="43">
        <v>11900</v>
      </c>
      <c r="G118" s="43">
        <v>11900</v>
      </c>
    </row>
    <row r="119" spans="1:7" x14ac:dyDescent="0.2">
      <c r="A119" s="66" t="s">
        <v>127</v>
      </c>
      <c r="B119" s="66"/>
      <c r="C119" s="67">
        <v>2581.4299999999998</v>
      </c>
      <c r="D119" s="67">
        <v>0</v>
      </c>
      <c r="E119" s="67">
        <v>0</v>
      </c>
      <c r="F119" s="67">
        <v>0</v>
      </c>
      <c r="G119" s="67">
        <v>0</v>
      </c>
    </row>
    <row r="120" spans="1:7" x14ac:dyDescent="0.2">
      <c r="A120" s="68" t="s">
        <v>72</v>
      </c>
      <c r="B120" s="68"/>
      <c r="C120" s="69">
        <v>2581.4299999999998</v>
      </c>
      <c r="D120" s="69">
        <v>0</v>
      </c>
      <c r="E120" s="69">
        <v>0</v>
      </c>
      <c r="F120" s="69">
        <v>0</v>
      </c>
      <c r="G120" s="69">
        <v>0</v>
      </c>
    </row>
    <row r="121" spans="1:7" x14ac:dyDescent="0.2">
      <c r="A121" s="43" t="s">
        <v>107</v>
      </c>
      <c r="B121" s="43"/>
      <c r="C121" s="43">
        <v>2581.4299999999998</v>
      </c>
      <c r="D121" s="43">
        <v>0</v>
      </c>
      <c r="E121" s="43">
        <v>0</v>
      </c>
      <c r="F121" s="43">
        <v>0</v>
      </c>
      <c r="G121" s="43">
        <v>0</v>
      </c>
    </row>
    <row r="122" spans="1:7" x14ac:dyDescent="0.2">
      <c r="A122" s="43" t="s">
        <v>108</v>
      </c>
      <c r="B122" s="43"/>
      <c r="C122" s="43">
        <v>2581.4299999999998</v>
      </c>
      <c r="D122" s="43">
        <v>0</v>
      </c>
      <c r="E122" s="43">
        <v>0</v>
      </c>
      <c r="F122" s="43">
        <v>0</v>
      </c>
      <c r="G122" s="43">
        <v>0</v>
      </c>
    </row>
    <row r="123" spans="1:7" x14ac:dyDescent="0.2">
      <c r="A123" s="66" t="s">
        <v>154</v>
      </c>
      <c r="B123" s="66"/>
      <c r="C123" s="67">
        <v>0</v>
      </c>
      <c r="D123" s="67">
        <v>0</v>
      </c>
      <c r="E123" s="67">
        <f>E124+E127+E130</f>
        <v>42000</v>
      </c>
      <c r="F123" s="67">
        <f>F124+F130</f>
        <v>25000</v>
      </c>
      <c r="G123" s="67">
        <v>0</v>
      </c>
    </row>
    <row r="124" spans="1:7" x14ac:dyDescent="0.2">
      <c r="A124" s="68" t="s">
        <v>69</v>
      </c>
      <c r="B124" s="68"/>
      <c r="C124" s="69">
        <v>0</v>
      </c>
      <c r="D124" s="69">
        <v>0</v>
      </c>
      <c r="E124" s="69">
        <f>+E125</f>
        <v>5200</v>
      </c>
      <c r="F124" s="69">
        <f>+F125</f>
        <v>5000</v>
      </c>
      <c r="G124" s="69">
        <v>0</v>
      </c>
    </row>
    <row r="125" spans="1:7" x14ac:dyDescent="0.2">
      <c r="A125" s="43" t="s">
        <v>111</v>
      </c>
      <c r="B125" s="43"/>
      <c r="C125">
        <v>0</v>
      </c>
      <c r="D125">
        <v>0</v>
      </c>
      <c r="E125" s="43">
        <v>5200</v>
      </c>
      <c r="F125" s="43">
        <v>5000</v>
      </c>
      <c r="G125" s="43">
        <v>0</v>
      </c>
    </row>
    <row r="126" spans="1:7" x14ac:dyDescent="0.2">
      <c r="A126" s="43" t="s">
        <v>113</v>
      </c>
      <c r="B126" s="43"/>
      <c r="C126">
        <v>0</v>
      </c>
      <c r="D126">
        <v>0</v>
      </c>
      <c r="E126" s="43">
        <v>5200</v>
      </c>
      <c r="F126" s="43">
        <v>5000</v>
      </c>
      <c r="G126" s="43">
        <v>0</v>
      </c>
    </row>
    <row r="127" spans="1:7" x14ac:dyDescent="0.2">
      <c r="A127" s="68" t="s">
        <v>71</v>
      </c>
      <c r="B127" s="68"/>
      <c r="C127" s="69">
        <v>0</v>
      </c>
      <c r="D127" s="69">
        <v>0</v>
      </c>
      <c r="E127" s="69">
        <f>+E128</f>
        <v>11800</v>
      </c>
      <c r="F127" s="69">
        <v>0</v>
      </c>
      <c r="G127" s="69">
        <v>0</v>
      </c>
    </row>
    <row r="128" spans="1:7" x14ac:dyDescent="0.2">
      <c r="A128" s="43" t="s">
        <v>111</v>
      </c>
      <c r="B128" s="43"/>
      <c r="C128">
        <v>0</v>
      </c>
      <c r="D128">
        <v>0</v>
      </c>
      <c r="E128" s="43">
        <v>11800</v>
      </c>
      <c r="F128" s="43">
        <v>0</v>
      </c>
      <c r="G128" s="43">
        <v>0</v>
      </c>
    </row>
    <row r="129" spans="1:7" x14ac:dyDescent="0.2">
      <c r="A129" s="43" t="s">
        <v>113</v>
      </c>
      <c r="B129" s="43"/>
      <c r="C129">
        <v>0</v>
      </c>
      <c r="D129">
        <v>0</v>
      </c>
      <c r="E129" s="43">
        <v>11800</v>
      </c>
      <c r="F129" s="43">
        <v>0</v>
      </c>
      <c r="G129" s="43">
        <v>0</v>
      </c>
    </row>
    <row r="130" spans="1:7" x14ac:dyDescent="0.2">
      <c r="A130" s="68" t="s">
        <v>73</v>
      </c>
      <c r="B130" s="68"/>
      <c r="C130" s="69">
        <v>0</v>
      </c>
      <c r="D130" s="69">
        <v>0</v>
      </c>
      <c r="E130" s="69">
        <f>+E131</f>
        <v>25000</v>
      </c>
      <c r="F130" s="69">
        <f>+F131</f>
        <v>20000</v>
      </c>
      <c r="G130" s="69">
        <v>0</v>
      </c>
    </row>
    <row r="131" spans="1:7" x14ac:dyDescent="0.2">
      <c r="A131" s="43" t="s">
        <v>111</v>
      </c>
      <c r="B131" s="43"/>
      <c r="C131">
        <v>0</v>
      </c>
      <c r="D131">
        <v>0</v>
      </c>
      <c r="E131" s="43">
        <f>E132+E133</f>
        <v>25000</v>
      </c>
      <c r="F131" s="43">
        <f>F132+F133</f>
        <v>20000</v>
      </c>
      <c r="G131" s="43">
        <v>0</v>
      </c>
    </row>
    <row r="132" spans="1:7" x14ac:dyDescent="0.2">
      <c r="A132" s="43" t="s">
        <v>112</v>
      </c>
      <c r="B132" s="43"/>
      <c r="C132">
        <v>0</v>
      </c>
      <c r="D132">
        <v>0</v>
      </c>
      <c r="E132" s="43">
        <v>15000</v>
      </c>
      <c r="F132" s="43">
        <v>15000</v>
      </c>
      <c r="G132" s="43">
        <v>0</v>
      </c>
    </row>
    <row r="133" spans="1:7" x14ac:dyDescent="0.2">
      <c r="A133" s="43" t="s">
        <v>113</v>
      </c>
      <c r="B133" s="43"/>
      <c r="C133">
        <v>0</v>
      </c>
      <c r="D133">
        <v>0</v>
      </c>
      <c r="E133" s="43">
        <v>10000</v>
      </c>
      <c r="F133" s="43">
        <v>5000</v>
      </c>
      <c r="G133" s="43">
        <v>0</v>
      </c>
    </row>
    <row r="134" spans="1:7" x14ac:dyDescent="0.2">
      <c r="A134" s="66" t="s">
        <v>155</v>
      </c>
      <c r="B134" s="66"/>
      <c r="C134" s="67">
        <v>0</v>
      </c>
      <c r="D134" s="67">
        <v>0</v>
      </c>
      <c r="E134" s="67">
        <f>E135+E138</f>
        <v>50000</v>
      </c>
      <c r="F134" s="67">
        <v>0</v>
      </c>
      <c r="G134" s="67">
        <v>0</v>
      </c>
    </row>
    <row r="135" spans="1:7" x14ac:dyDescent="0.2">
      <c r="A135" s="68" t="s">
        <v>69</v>
      </c>
      <c r="B135" s="68"/>
      <c r="C135" s="69">
        <v>0</v>
      </c>
      <c r="D135" s="69">
        <v>0</v>
      </c>
      <c r="E135" s="69">
        <f>+E136</f>
        <v>35000</v>
      </c>
      <c r="F135" s="69">
        <v>0</v>
      </c>
      <c r="G135" s="69">
        <v>0</v>
      </c>
    </row>
    <row r="136" spans="1:7" x14ac:dyDescent="0.2">
      <c r="A136" s="43" t="s">
        <v>111</v>
      </c>
      <c r="B136" s="43"/>
      <c r="C136">
        <v>0</v>
      </c>
      <c r="D136">
        <v>0</v>
      </c>
      <c r="E136" s="43">
        <v>35000</v>
      </c>
      <c r="F136" s="43">
        <v>0</v>
      </c>
      <c r="G136" s="43">
        <v>0</v>
      </c>
    </row>
    <row r="137" spans="1:7" x14ac:dyDescent="0.2">
      <c r="A137" s="43" t="s">
        <v>113</v>
      </c>
      <c r="B137" s="43"/>
      <c r="C137">
        <v>0</v>
      </c>
      <c r="D137">
        <v>0</v>
      </c>
      <c r="E137" s="43">
        <v>35000</v>
      </c>
      <c r="F137" s="43">
        <v>0</v>
      </c>
      <c r="G137" s="43">
        <v>0</v>
      </c>
    </row>
    <row r="138" spans="1:7" x14ac:dyDescent="0.2">
      <c r="A138" s="68" t="s">
        <v>73</v>
      </c>
      <c r="B138" s="68"/>
      <c r="C138" s="69">
        <v>0</v>
      </c>
      <c r="D138" s="69">
        <v>0</v>
      </c>
      <c r="E138" s="69">
        <f>+E139</f>
        <v>15000</v>
      </c>
      <c r="F138" s="69">
        <v>0</v>
      </c>
      <c r="G138" s="69">
        <v>0</v>
      </c>
    </row>
    <row r="139" spans="1:7" x14ac:dyDescent="0.2">
      <c r="A139" s="43" t="s">
        <v>111</v>
      </c>
      <c r="B139" s="43"/>
      <c r="C139">
        <v>0</v>
      </c>
      <c r="D139">
        <v>0</v>
      </c>
      <c r="E139" s="43">
        <v>15000</v>
      </c>
      <c r="F139" s="43">
        <v>0</v>
      </c>
      <c r="G139" s="43">
        <v>0</v>
      </c>
    </row>
    <row r="140" spans="1:7" x14ac:dyDescent="0.2">
      <c r="A140" s="43" t="s">
        <v>113</v>
      </c>
      <c r="B140" s="43"/>
      <c r="C140">
        <v>0</v>
      </c>
      <c r="D140">
        <v>0</v>
      </c>
      <c r="E140" s="43">
        <v>15000</v>
      </c>
      <c r="F140" s="43">
        <v>0</v>
      </c>
      <c r="G140" s="43">
        <v>0</v>
      </c>
    </row>
    <row r="141" spans="1:7" x14ac:dyDescent="0.2">
      <c r="A141" s="66" t="s">
        <v>156</v>
      </c>
      <c r="B141" s="66"/>
      <c r="C141" s="67">
        <v>0</v>
      </c>
      <c r="D141" s="67">
        <v>0</v>
      </c>
      <c r="E141" s="67">
        <v>0</v>
      </c>
      <c r="F141" s="67">
        <f>+F142</f>
        <v>30000</v>
      </c>
      <c r="G141" s="67">
        <v>0</v>
      </c>
    </row>
    <row r="142" spans="1:7" x14ac:dyDescent="0.2">
      <c r="A142" s="68" t="s">
        <v>69</v>
      </c>
      <c r="B142" s="68"/>
      <c r="C142" s="69">
        <v>0</v>
      </c>
      <c r="D142" s="69">
        <v>0</v>
      </c>
      <c r="E142" s="69">
        <v>0</v>
      </c>
      <c r="F142" s="69">
        <f>+F143</f>
        <v>30000</v>
      </c>
      <c r="G142" s="69">
        <v>0</v>
      </c>
    </row>
    <row r="143" spans="1:7" x14ac:dyDescent="0.2">
      <c r="A143" s="43" t="s">
        <v>111</v>
      </c>
      <c r="B143" s="43"/>
      <c r="C143">
        <v>0</v>
      </c>
      <c r="D143">
        <v>0</v>
      </c>
      <c r="E143" s="43">
        <v>0</v>
      </c>
      <c r="F143" s="43">
        <v>30000</v>
      </c>
      <c r="G143" s="43">
        <v>0</v>
      </c>
    </row>
    <row r="144" spans="1:7" x14ac:dyDescent="0.2">
      <c r="A144" s="43" t="s">
        <v>113</v>
      </c>
      <c r="B144" s="43"/>
      <c r="C144">
        <v>0</v>
      </c>
      <c r="D144">
        <v>0</v>
      </c>
      <c r="E144" s="43">
        <v>0</v>
      </c>
      <c r="F144" s="43">
        <v>30000</v>
      </c>
      <c r="G144" s="43">
        <v>0</v>
      </c>
    </row>
    <row r="148" spans="1:7" x14ac:dyDescent="0.2">
      <c r="A148" s="117" t="s">
        <v>157</v>
      </c>
      <c r="B148" s="117"/>
      <c r="C148" s="117"/>
      <c r="D148" s="117"/>
      <c r="E148" s="117"/>
      <c r="F148" s="117"/>
      <c r="G148" s="117"/>
    </row>
    <row r="150" spans="1:7" x14ac:dyDescent="0.2">
      <c r="E150" s="118"/>
      <c r="F150" s="118"/>
      <c r="G150" s="118"/>
    </row>
    <row r="151" spans="1:7" x14ac:dyDescent="0.2">
      <c r="A151" s="119" t="s">
        <v>158</v>
      </c>
      <c r="B151" s="115"/>
      <c r="C151" s="115"/>
      <c r="E151" s="116" t="s">
        <v>151</v>
      </c>
      <c r="F151" s="116"/>
      <c r="G151" s="116"/>
    </row>
    <row r="152" spans="1:7" x14ac:dyDescent="0.2">
      <c r="A152" s="115" t="s">
        <v>159</v>
      </c>
      <c r="B152" s="115"/>
      <c r="C152" s="115"/>
      <c r="E152" s="116" t="s">
        <v>152</v>
      </c>
      <c r="F152" s="116"/>
      <c r="G152" s="116"/>
    </row>
    <row r="153" spans="1:7" x14ac:dyDescent="0.2">
      <c r="A153" s="115" t="s">
        <v>153</v>
      </c>
      <c r="B153" s="115"/>
      <c r="C153" s="9"/>
      <c r="F153" t="s">
        <v>150</v>
      </c>
    </row>
  </sheetData>
  <mergeCells count="11">
    <mergeCell ref="A1:G1"/>
    <mergeCell ref="A3:G3"/>
    <mergeCell ref="A5:B5"/>
    <mergeCell ref="A6:B6"/>
    <mergeCell ref="A152:C152"/>
    <mergeCell ref="A153:B153"/>
    <mergeCell ref="E152:G152"/>
    <mergeCell ref="A148:G148"/>
    <mergeCell ref="E150:G150"/>
    <mergeCell ref="A151:C151"/>
    <mergeCell ref="E151:G151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Prihodi i rashodi po izvori 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Ivica Radošević</cp:lastModifiedBy>
  <cp:lastPrinted>2026-09-09T08:04:17Z</cp:lastPrinted>
  <dcterms:created xsi:type="dcterms:W3CDTF">2026-08-28T08:46:09Z</dcterms:created>
  <dcterms:modified xsi:type="dcterms:W3CDTF">2026-09-15T19:58:15Z</dcterms:modified>
</cp:coreProperties>
</file>