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24374557-B48A-9A48-8064-4C2503210752}" xr6:coauthVersionLast="47" xr6:coauthVersionMax="47" xr10:uidLastSave="{00000000-0000-0000-0000-000000000000}"/>
  <bookViews>
    <workbookView xWindow="0" yWindow="50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1" l="1"/>
  <c r="F6" i="11"/>
  <c r="E6" i="11"/>
  <c r="J8" i="10"/>
  <c r="J11" i="10"/>
  <c r="I8" i="10"/>
  <c r="I11" i="10"/>
  <c r="H11" i="10"/>
  <c r="H8" i="10"/>
  <c r="H28" i="3"/>
  <c r="H22" i="3"/>
  <c r="G28" i="3"/>
  <c r="G22" i="3"/>
  <c r="F22" i="3"/>
  <c r="F28" i="3"/>
  <c r="H10" i="3"/>
  <c r="G10" i="3"/>
  <c r="F10" i="3"/>
  <c r="F51" i="8"/>
  <c r="F49" i="8"/>
  <c r="F39" i="8" s="1"/>
  <c r="F47" i="8"/>
  <c r="F41" i="8"/>
  <c r="E51" i="8"/>
  <c r="E49" i="8"/>
  <c r="E39" i="8" s="1"/>
  <c r="E47" i="8"/>
  <c r="E41" i="8"/>
  <c r="F13" i="8"/>
  <c r="F19" i="8"/>
  <c r="F11" i="8" s="1"/>
  <c r="F21" i="8"/>
  <c r="F23" i="8"/>
  <c r="E13" i="8"/>
  <c r="E19" i="8"/>
  <c r="E11" i="8" s="1"/>
  <c r="E21" i="8"/>
  <c r="E23" i="8"/>
  <c r="D23" i="8"/>
  <c r="D21" i="8"/>
  <c r="D11" i="8" s="1"/>
  <c r="D19" i="8"/>
  <c r="D13" i="8"/>
  <c r="D39" i="8"/>
  <c r="D41" i="8"/>
  <c r="D47" i="8"/>
  <c r="D49" i="8"/>
  <c r="D51" i="8"/>
  <c r="G25" i="11"/>
  <c r="G17" i="11" s="1"/>
  <c r="G51" i="11"/>
  <c r="G52" i="11"/>
  <c r="G53" i="11"/>
  <c r="G56" i="11"/>
  <c r="G61" i="11"/>
  <c r="G62" i="11"/>
  <c r="G63" i="11"/>
  <c r="G66" i="11"/>
  <c r="G77" i="11"/>
  <c r="G76" i="11" s="1"/>
  <c r="G75" i="11" s="1"/>
  <c r="G89" i="11"/>
  <c r="G88" i="11" s="1"/>
  <c r="G87" i="11" s="1"/>
  <c r="G93" i="11"/>
  <c r="G96" i="11"/>
  <c r="G99" i="11"/>
  <c r="G102" i="11"/>
  <c r="G92" i="11" s="1"/>
  <c r="G108" i="11"/>
  <c r="G112" i="11"/>
  <c r="G111" i="11" s="1"/>
  <c r="G118" i="11"/>
  <c r="G119" i="11"/>
  <c r="G125" i="11"/>
  <c r="G124" i="11" s="1"/>
  <c r="G123" i="11" s="1"/>
  <c r="G128" i="11"/>
  <c r="G129" i="11"/>
  <c r="F17" i="11"/>
  <c r="F25" i="11"/>
  <c r="F52" i="11"/>
  <c r="F51" i="11" s="1"/>
  <c r="F53" i="11"/>
  <c r="F56" i="11"/>
  <c r="F63" i="11"/>
  <c r="F62" i="11" s="1"/>
  <c r="F61" i="11" s="1"/>
  <c r="F66" i="11"/>
  <c r="F77" i="11"/>
  <c r="F76" i="11" s="1"/>
  <c r="F75" i="11" s="1"/>
  <c r="F88" i="11"/>
  <c r="F87" i="11" s="1"/>
  <c r="F89" i="11"/>
  <c r="F93" i="11"/>
  <c r="F96" i="11"/>
  <c r="F92" i="11" s="1"/>
  <c r="F99" i="11"/>
  <c r="F102" i="11"/>
  <c r="F108" i="11"/>
  <c r="F112" i="11"/>
  <c r="F119" i="11"/>
  <c r="F118" i="11" s="1"/>
  <c r="F111" i="11" s="1"/>
  <c r="F125" i="11"/>
  <c r="F124" i="11" s="1"/>
  <c r="F129" i="11"/>
  <c r="F128" i="11" s="1"/>
  <c r="E128" i="11"/>
  <c r="E123" i="11" s="1"/>
  <c r="E15" i="11" s="1"/>
  <c r="E129" i="11"/>
  <c r="E124" i="11"/>
  <c r="E125" i="11"/>
  <c r="E119" i="11"/>
  <c r="E118" i="11" s="1"/>
  <c r="E112" i="11"/>
  <c r="E111" i="11" s="1"/>
  <c r="E108" i="11"/>
  <c r="E102" i="11"/>
  <c r="E99" i="11"/>
  <c r="E96" i="11"/>
  <c r="E93" i="11"/>
  <c r="E89" i="11"/>
  <c r="E88" i="11" s="1"/>
  <c r="E87" i="11" s="1"/>
  <c r="E77" i="11"/>
  <c r="E76" i="11" s="1"/>
  <c r="E75" i="11" s="1"/>
  <c r="E73" i="11"/>
  <c r="E72" i="11" s="1"/>
  <c r="E66" i="11" s="1"/>
  <c r="E63" i="11"/>
  <c r="E62" i="11" s="1"/>
  <c r="E61" i="11" s="1"/>
  <c r="E56" i="11"/>
  <c r="E53" i="11"/>
  <c r="E52" i="11" s="1"/>
  <c r="E25" i="11"/>
  <c r="E17" i="11" s="1"/>
  <c r="D6" i="11"/>
  <c r="G15" i="11" l="1"/>
  <c r="F15" i="11"/>
  <c r="F123" i="11"/>
  <c r="E92" i="11"/>
  <c r="E51" i="11"/>
  <c r="G14" i="10"/>
  <c r="G11" i="10"/>
  <c r="G8" i="10"/>
  <c r="E22" i="3"/>
  <c r="E10" i="3"/>
  <c r="C51" i="8"/>
  <c r="C49" i="8"/>
  <c r="C39" i="8" s="1"/>
  <c r="C47" i="8"/>
  <c r="C41" i="8"/>
  <c r="C23" i="8"/>
  <c r="C21" i="8"/>
  <c r="C11" i="8" s="1"/>
  <c r="C19" i="8"/>
  <c r="C13" i="8"/>
  <c r="C6" i="11" l="1"/>
  <c r="C75" i="11"/>
  <c r="C123" i="11"/>
  <c r="C129" i="11"/>
  <c r="C111" i="11"/>
  <c r="C119" i="11"/>
  <c r="C105" i="11"/>
  <c r="C102" i="11" s="1"/>
  <c r="C92" i="11" s="1"/>
  <c r="C89" i="11"/>
  <c r="C67" i="11"/>
  <c r="C66" i="11" s="1"/>
  <c r="C63" i="11"/>
  <c r="C56" i="11"/>
  <c r="C51" i="11" s="1"/>
  <c r="C53" i="11"/>
  <c r="C46" i="11"/>
  <c r="C34" i="11"/>
  <c r="C16" i="11" s="1"/>
  <c r="C26" i="11"/>
  <c r="C19" i="11"/>
  <c r="B51" i="8"/>
  <c r="B39" i="8" s="1"/>
  <c r="B49" i="8"/>
  <c r="B47" i="8"/>
  <c r="B41" i="8"/>
  <c r="B23" i="8"/>
  <c r="B21" i="8"/>
  <c r="B19" i="8"/>
  <c r="B13" i="8"/>
  <c r="D28" i="3"/>
  <c r="D22" i="3"/>
  <c r="D10" i="3"/>
  <c r="F11" i="10"/>
  <c r="F8" i="10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I14" i="10"/>
  <c r="C44" i="11" l="1"/>
  <c r="C14" i="11" s="1"/>
  <c r="B11" i="8"/>
  <c r="H14" i="10"/>
  <c r="H22" i="10" s="1"/>
  <c r="H28" i="10" s="1"/>
  <c r="H29" i="10" s="1"/>
  <c r="J14" i="10"/>
  <c r="I22" i="10"/>
  <c r="I28" i="10" s="1"/>
  <c r="I29" i="10" s="1"/>
  <c r="J22" i="10"/>
  <c r="J28" i="10" s="1"/>
  <c r="J29" i="10" s="1"/>
  <c r="G22" i="10"/>
  <c r="G28" i="10" s="1"/>
  <c r="G29" i="10" s="1"/>
  <c r="F14" i="10"/>
  <c r="F28" i="10" l="1"/>
</calcChain>
</file>

<file path=xl/sharedStrings.xml><?xml version="1.0" encoding="utf-8"?>
<sst xmlns="http://schemas.openxmlformats.org/spreadsheetml/2006/main" count="365" uniqueCount="149">
  <si>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</si>
  <si>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</si>
  <si>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</si>
  <si>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</si>
  <si>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</si>
  <si>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</si>
  <si>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</si>
  <si>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</si>
  <si>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</si>
  <si>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</si>
  <si>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</si>
  <si>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</si>
  <si>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</si>
  <si>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</si>
  <si>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</si>
  <si>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</si>
  <si>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</si>
  <si>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</si>
  <si>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</si>
  <si>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</si>
  <si>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</si>
  <si>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</si>
  <si>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</si>
  <si>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</si>
  <si>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</si>
  <si>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</si>
  <si>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</si>
  <si>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</si>
  <si>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</si>
  <si>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</si>
  <si>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</si>
  <si>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</si>
  <si>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</si>
  <si>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</si>
  <si>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</si>
  <si>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</si>
  <si>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</si>
  <si>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</si>
  <si>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</si>
  <si>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</si>
  <si>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</si>
  <si>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</si>
  <si>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B. RAČUN FINANCIRANJA PREMA EKONOMSKOJ KLASIFIKACIJI</t>
  </si>
  <si>
    <t>B. RAČUN FINANCIRANJA PREMA IZVORIMA FINANCIRANJA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</si>
  <si>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</si>
  <si>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</si>
  <si>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</si>
  <si>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</si>
  <si>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</si>
  <si>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</si>
  <si>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</si>
  <si>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</si>
  <si>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</si>
  <si>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Izvor</t>
  </si>
  <si>
    <t>Primici od prodaje dionica PK</t>
  </si>
  <si>
    <t>8.3</t>
  </si>
  <si>
    <t>09 Obrazovanje</t>
  </si>
  <si>
    <t>091 Predškolsko i osnovno obrazovanje</t>
  </si>
  <si>
    <t>0912 Osnovno obrazovanje</t>
  </si>
  <si>
    <t>Prihodi od imovine</t>
  </si>
  <si>
    <t>Prihodi od upravnih i administrativnih pristojbi</t>
  </si>
  <si>
    <t>Prihodi od prodaje proizvoda i roba</t>
  </si>
  <si>
    <t>Financijski rashodi</t>
  </si>
  <si>
    <t xml:space="preserve">Naknade građanima i kućanstvima </t>
  </si>
  <si>
    <t>Rashodi za dodatna ulaganja na građevinskom objektu</t>
  </si>
  <si>
    <t>Izvor 1.1. Prihodi od poreza</t>
  </si>
  <si>
    <t>3 Rashodi poslovanja</t>
  </si>
  <si>
    <t>32 Materijalni rashodi</t>
  </si>
  <si>
    <t>37 Naknade građanima i kućanstvima na temelju osiguranja i druge naknade</t>
  </si>
  <si>
    <t>Izvor 1.2. Ostali opći prihodi</t>
  </si>
  <si>
    <t>Izvor 5.2. Tekuće pomoći (školstvo, vatrogastvo)</t>
  </si>
  <si>
    <t>34 Financijski rashodi</t>
  </si>
  <si>
    <t>4 Rashodi za nabavu nefinancijske imovine</t>
  </si>
  <si>
    <t>42 Rashodi za nabavu proizvedene dugotrajne imovine</t>
  </si>
  <si>
    <t>45 Rashodi za dodatna ulaganja na nefinancijskoj imovini</t>
  </si>
  <si>
    <t>Izvor 5.3. Tekuće pomoći</t>
  </si>
  <si>
    <t>Program 0102 Aktivnosti i projekti u osnovnom školstvu izvan standarda</t>
  </si>
  <si>
    <t>Izvor 4.7. Prihodi za posebne namjene PK</t>
  </si>
  <si>
    <t>31 Rashodi za zaposlene</t>
  </si>
  <si>
    <t>Izvor 5.7. Tekuće pomoći PK</t>
  </si>
  <si>
    <t>Izvor 3.1. Vlastiti prihodi  OŠ Gospić</t>
  </si>
  <si>
    <t>Izvor 6.1. Donacije PK</t>
  </si>
  <si>
    <t>38 Ostali rashodi</t>
  </si>
  <si>
    <t>Izvor 5.6.  Prijenos sredstva EU</t>
  </si>
  <si>
    <t>Tekući projekt T100007 Shema školskog voća i povrća</t>
  </si>
  <si>
    <t>Tekući projekt T100008 U zagrljaju zdrave prehrane</t>
  </si>
  <si>
    <t>Izvor 5.0. Prijenos sredstava EU - PK</t>
  </si>
  <si>
    <t>PREDSJEDNICA ŠKOLSKOG ODBORA</t>
  </si>
  <si>
    <t>OSNOVNE ŠKOLE DR. JURE TURIĆA</t>
  </si>
  <si>
    <t>Antonija Rosandić</t>
  </si>
  <si>
    <t>Ostali rashodi</t>
  </si>
  <si>
    <t>BROJČANA OZNAKA I NAZIV</t>
  </si>
  <si>
    <t>SVEUKUPNO PRIHODI</t>
  </si>
  <si>
    <t>Izvor 5 Pomoći</t>
  </si>
  <si>
    <t>Izvor 5.0 Prijenos sredstava EU-PK</t>
  </si>
  <si>
    <t>Izvor 5.2 Tekuće pomoći (školstvo)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</si>
  <si>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</si>
  <si>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</si>
  <si>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</si>
  <si>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</si>
  <si>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</si>
  <si>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</si>
  <si>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>Izvor 3.1 Vlastiti prihodi OŠ Gospić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</si>
  <si>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</si>
  <si>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</si>
  <si>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</si>
  <si>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</si>
  <si>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</si>
  <si>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</si>
  <si>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</si>
  <si>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</si>
  <si>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</si>
  <si>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SVEUKUPNO RAHODI</t>
  </si>
  <si>
    <t>RASHODI POSLOVANJA PREMA IZVORIMA FINANCIRANJA</t>
  </si>
  <si>
    <t>Plan za 2025.</t>
  </si>
  <si>
    <t>PRIJEDLOG FINANCIJSKOG PLANA OŠ DR.JURE TURIĆA 
ZA 2025. GODINU</t>
  </si>
  <si>
    <t>Projekcija 
za 2027.</t>
  </si>
  <si>
    <t>Izvršenje 2023.</t>
  </si>
  <si>
    <t>Plan 2024.</t>
  </si>
  <si>
    <t>IZVORI FINANCIRANJA UKUPNO</t>
  </si>
  <si>
    <t>Opći prihodi i primici</t>
  </si>
  <si>
    <t>Vlastiti prihodi</t>
  </si>
  <si>
    <t>Prihodi za posebne namjene</t>
  </si>
  <si>
    <t>Pomoći</t>
  </si>
  <si>
    <t>Donacije</t>
  </si>
  <si>
    <t>Prihodi od prodaje nefin.imovine</t>
  </si>
  <si>
    <t xml:space="preserve">09 Obrazovanje </t>
  </si>
  <si>
    <t>Program 4004 OSNOVNO I SREDNJOŠKOLSKO OBRAZOVANJE</t>
  </si>
  <si>
    <t>Aktivnost A400402 Materijalni rashodi po zakonskom standardu</t>
  </si>
  <si>
    <t>RKP 08738 OŠ DR. JURE TURIĆ, GOSPIĆ</t>
  </si>
  <si>
    <t xml:space="preserve">Program 0101 Zakonske obaveze u školstvu </t>
  </si>
  <si>
    <t>_</t>
  </si>
  <si>
    <t>Aktivnost A400403 Glazbena škola</t>
  </si>
  <si>
    <t>Aktivnost A400404 Produženi boravak</t>
  </si>
  <si>
    <t>Aktivnost A400405 Plaće u prosvjeti - državni proračun</t>
  </si>
  <si>
    <t>Aktivnost A400406 Školska kuhinja</t>
  </si>
  <si>
    <t>Aktivnost A400407 Gradska sportska dvorana</t>
  </si>
  <si>
    <t>Aktivnost A400408 Sufinanciranje prijevoza TUR</t>
  </si>
  <si>
    <t>Tekući projekt T400403 Redovna djelatnost škole izvan standarda</t>
  </si>
  <si>
    <t>Tekući projekt T400404 Ostale aktivnosti i projekti (vannastavni)</t>
  </si>
  <si>
    <t>Tekući projekt T400405 Udžbenici</t>
  </si>
  <si>
    <t>Tekući projekt T400406 Korak prema jednakosti (MZOS-EU)</t>
  </si>
  <si>
    <t>Tekući projekt T400407 Projekt Lički suvenir i Čuvar baštine</t>
  </si>
  <si>
    <t>Tekući projekt T400408 Projekt Erasmus +</t>
  </si>
  <si>
    <t xml:space="preserve">             Prijedlog Financijskog plana Osnovne škole dr.Jure Turića  za 2025. godinu usvaja se na Školskom odboru dana  31.listopada 2024.godine.</t>
  </si>
  <si>
    <t>________________________</t>
  </si>
  <si>
    <t>Gospić, 25.listopada 2024. godine</t>
  </si>
  <si>
    <t xml:space="preserve">KLASA: 400-02/24-01/1                                                </t>
  </si>
  <si>
    <t xml:space="preserve">URBROJ: 2125-19-01-24-01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</si>
</sst>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#,##0.00\ _k_n"/>
    <numFmt numFmtId="166" formatCode="#,##0\ _k_n"/>
    <numFmt numFmtId="167" formatCode="_-* #,##0\ _k_n_-;\-* #,##0\ _k_n_-;_-* &quot;-&quot;\ _k_n_-;_-@_-"/>
    <numFmt numFmtId="168" formatCode="_-* #,##0.00\ _k_n_-;\-* #,##0.00\ _k_n_-;_-* &quot;-&quot;??\ _k_n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color theme="2" tint="-0.499984740745262"/>
      <name val="Arial"/>
      <family val="2"/>
      <charset val="238"/>
    </font>
    <font>
      <b/>
      <sz val="11"/>
      <color indexed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9" fillId="5" borderId="6" applyNumberFormat="0" applyAlignment="0" applyProtection="0"/>
    <xf numFmtId="164" fontId="2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9" fontId="8" fillId="2" borderId="3" xfId="0" quotePrefix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15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0" fillId="0" borderId="0" xfId="0" applyNumberFormat="1"/>
    <xf numFmtId="4" fontId="26" fillId="6" borderId="0" xfId="0" applyNumberFormat="1" applyFont="1" applyFill="1"/>
    <xf numFmtId="0" fontId="27" fillId="8" borderId="0" xfId="0" applyFont="1" applyFill="1"/>
    <xf numFmtId="4" fontId="27" fillId="8" borderId="0" xfId="0" applyNumberFormat="1" applyFont="1" applyFill="1"/>
    <xf numFmtId="0" fontId="27" fillId="9" borderId="0" xfId="0" applyFont="1" applyFill="1"/>
    <xf numFmtId="4" fontId="27" fillId="9" borderId="0" xfId="0" applyNumberFormat="1" applyFont="1" applyFill="1"/>
    <xf numFmtId="4" fontId="28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 wrapText="1"/>
    </xf>
    <xf numFmtId="165" fontId="1" fillId="0" borderId="3" xfId="0" applyNumberFormat="1" applyFont="1" applyBorder="1"/>
    <xf numFmtId="0" fontId="31" fillId="2" borderId="7" xfId="0" applyFont="1" applyFill="1" applyBorder="1" applyAlignment="1">
      <alignment horizontal="left" wrapText="1"/>
    </xf>
    <xf numFmtId="0" fontId="32" fillId="2" borderId="7" xfId="0" applyFont="1" applyFill="1" applyBorder="1" applyAlignment="1">
      <alignment horizontal="left" wrapText="1"/>
    </xf>
    <xf numFmtId="165" fontId="0" fillId="0" borderId="3" xfId="0" applyNumberFormat="1" applyBorder="1"/>
    <xf numFmtId="0" fontId="32" fillId="2" borderId="7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right" wrapText="1"/>
    </xf>
    <xf numFmtId="0" fontId="19" fillId="5" borderId="6" xfId="1" applyAlignment="1">
      <alignment horizontal="left" wrapText="1"/>
    </xf>
    <xf numFmtId="0" fontId="19" fillId="5" borderId="6" xfId="1" applyAlignment="1">
      <alignment horizontal="center" wrapText="1"/>
    </xf>
    <xf numFmtId="0" fontId="0" fillId="0" borderId="3" xfId="0" applyBorder="1"/>
    <xf numFmtId="0" fontId="31" fillId="10" borderId="7" xfId="0" applyFont="1" applyFill="1" applyBorder="1" applyAlignment="1">
      <alignment horizontal="left" wrapText="1"/>
    </xf>
    <xf numFmtId="0" fontId="32" fillId="10" borderId="7" xfId="0" applyFont="1" applyFill="1" applyBorder="1" applyAlignment="1">
      <alignment horizontal="left" wrapText="1"/>
    </xf>
    <xf numFmtId="0" fontId="32" fillId="10" borderId="7" xfId="0" applyFont="1" applyFill="1" applyBorder="1" applyAlignment="1">
      <alignment horizontal="center" wrapText="1"/>
    </xf>
    <xf numFmtId="0" fontId="32" fillId="2" borderId="8" xfId="0" applyFont="1" applyFill="1" applyBorder="1" applyAlignment="1">
      <alignment horizontal="center" wrapText="1"/>
    </xf>
    <xf numFmtId="0" fontId="19" fillId="5" borderId="3" xfId="1" applyBorder="1" applyAlignment="1">
      <alignment horizontal="left" wrapText="1"/>
    </xf>
    <xf numFmtId="0" fontId="19" fillId="5" borderId="3" xfId="1" applyBorder="1" applyAlignment="1">
      <alignment horizontal="center" wrapText="1"/>
    </xf>
    <xf numFmtId="0" fontId="19" fillId="3" borderId="6" xfId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0" fontId="19" fillId="2" borderId="6" xfId="1" applyFill="1" applyAlignment="1">
      <alignment horizontal="center" vertical="center" wrapText="1"/>
    </xf>
    <xf numFmtId="0" fontId="19" fillId="2" borderId="10" xfId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" fontId="9" fillId="0" borderId="0" xfId="0" applyNumberFormat="1" applyFont="1"/>
    <xf numFmtId="4" fontId="28" fillId="11" borderId="0" xfId="0" applyNumberFormat="1" applyFont="1" applyFill="1"/>
    <xf numFmtId="4" fontId="6" fillId="8" borderId="0" xfId="0" applyNumberFormat="1" applyFont="1" applyFill="1"/>
    <xf numFmtId="167" fontId="6" fillId="2" borderId="3" xfId="0" applyNumberFormat="1" applyFont="1" applyFill="1" applyBorder="1" applyAlignment="1">
      <alignment horizontal="center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4" fontId="6" fillId="7" borderId="0" xfId="0" applyNumberFormat="1" applyFont="1" applyFill="1"/>
    <xf numFmtId="4" fontId="6" fillId="9" borderId="0" xfId="0" applyNumberFormat="1" applyFont="1" applyFill="1"/>
    <xf numFmtId="0" fontId="35" fillId="7" borderId="0" xfId="0" applyFont="1" applyFill="1"/>
    <xf numFmtId="4" fontId="35" fillId="7" borderId="0" xfId="0" applyNumberFormat="1" applyFont="1" applyFill="1"/>
    <xf numFmtId="0" fontId="27" fillId="12" borderId="0" xfId="0" applyFont="1" applyFill="1"/>
    <xf numFmtId="4" fontId="21" fillId="12" borderId="0" xfId="0" applyNumberFormat="1" applyFont="1" applyFill="1"/>
    <xf numFmtId="0" fontId="6" fillId="8" borderId="0" xfId="0" applyFont="1" applyFill="1"/>
    <xf numFmtId="0" fontId="35" fillId="8" borderId="0" xfId="0" applyFont="1" applyFill="1"/>
    <xf numFmtId="4" fontId="9" fillId="12" borderId="0" xfId="0" applyNumberFormat="1" applyFont="1" applyFill="1"/>
    <xf numFmtId="0" fontId="36" fillId="6" borderId="0" xfId="0" applyFont="1" applyFill="1"/>
    <xf numFmtId="4" fontId="36" fillId="6" borderId="0" xfId="0" applyNumberFormat="1" applyFont="1" applyFill="1"/>
    <xf numFmtId="168" fontId="6" fillId="3" borderId="3" xfId="0" applyNumberFormat="1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34" fillId="6" borderId="9" xfId="0" applyFont="1" applyFill="1" applyBorder="1"/>
    <xf numFmtId="0" fontId="0" fillId="0" borderId="9" xfId="0" applyBorder="1"/>
    <xf numFmtId="0" fontId="19" fillId="3" borderId="10" xfId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2" workbookViewId="0">
      <selection activeCell="K10" sqref="K10"/>
    </sheetView>
  </sheetViews>
  <sheetFormatPr baseColWidth="10" defaultColWidth="8.83203125" defaultRowHeight="15" x14ac:dyDescent="0.2"/>
  <cols>
    <col min="5" max="5" width="25.33203125" customWidth="1"/>
    <col min="6" max="6" width="12.33203125" customWidth="1"/>
    <col min="7" max="7" width="15.6640625" customWidth="1"/>
    <col min="8" max="8" width="25.33203125" customWidth="1"/>
    <col min="9" max="9" width="18" customWidth="1"/>
    <col min="10" max="10" width="17" customWidth="1"/>
  </cols>
  <sheetData>
    <row r="1" spans="1:10" ht="42" customHeight="1" x14ac:dyDescent="0.2">
      <c r="A1" s="125" t="s">
        <v>115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8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" x14ac:dyDescent="0.2">
      <c r="A3" s="125" t="s">
        <v>18</v>
      </c>
      <c r="B3" s="125"/>
      <c r="C3" s="125"/>
      <c r="D3" s="125"/>
      <c r="E3" s="125"/>
      <c r="F3" s="125"/>
      <c r="G3" s="125"/>
      <c r="H3" s="125"/>
      <c r="I3" s="138"/>
      <c r="J3" s="138"/>
    </row>
    <row r="4" spans="1:10" ht="18" x14ac:dyDescent="0.2">
      <c r="A4" s="3"/>
      <c r="B4" s="3"/>
      <c r="C4" s="3"/>
      <c r="D4" s="3"/>
      <c r="E4" s="3"/>
      <c r="F4" s="3"/>
      <c r="G4" s="3"/>
      <c r="H4" s="3"/>
      <c r="I4" s="4"/>
      <c r="J4" s="4"/>
    </row>
    <row r="5" spans="1:10" ht="16" x14ac:dyDescent="0.2">
      <c r="A5" s="125" t="s">
        <v>23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8" x14ac:dyDescent="0.2">
      <c r="A6" s="1"/>
      <c r="B6" s="2"/>
      <c r="C6" s="2"/>
      <c r="D6" s="2"/>
      <c r="E6" s="5"/>
      <c r="F6" s="6"/>
      <c r="G6" s="6"/>
      <c r="H6" s="6"/>
      <c r="I6" s="6"/>
      <c r="J6" s="28" t="s">
        <v>31</v>
      </c>
    </row>
    <row r="7" spans="1:10" ht="28" x14ac:dyDescent="0.2">
      <c r="A7" s="21"/>
      <c r="B7" s="22"/>
      <c r="C7" s="22"/>
      <c r="D7" s="23"/>
      <c r="E7" s="24"/>
      <c r="F7" s="96" t="s">
        <v>117</v>
      </c>
      <c r="G7" s="77" t="s">
        <v>118</v>
      </c>
      <c r="H7" s="77" t="s">
        <v>114</v>
      </c>
      <c r="I7" s="77" t="s">
        <v>30</v>
      </c>
      <c r="J7" s="77" t="s">
        <v>116</v>
      </c>
    </row>
    <row r="8" spans="1:10" x14ac:dyDescent="0.2">
      <c r="A8" s="130" t="s">
        <v>0</v>
      </c>
      <c r="B8" s="124"/>
      <c r="C8" s="124"/>
      <c r="D8" s="124"/>
      <c r="E8" s="139"/>
      <c r="F8" s="25">
        <f>SUM(F9:F10)</f>
        <v>3051603</v>
      </c>
      <c r="G8" s="25">
        <f t="shared" ref="G8" si="0">G9+G10</f>
        <v>3772606</v>
      </c>
      <c r="H8" s="25">
        <f>SUM(H9:H10)</f>
        <v>3919580</v>
      </c>
      <c r="I8" s="25">
        <f>SUM(I9:I10)</f>
        <v>3919580</v>
      </c>
      <c r="J8" s="25">
        <f>SUM(J9:J10)</f>
        <v>3919580</v>
      </c>
    </row>
    <row r="9" spans="1:10" x14ac:dyDescent="0.2">
      <c r="A9" s="140" t="s">
        <v>32</v>
      </c>
      <c r="B9" s="141"/>
      <c r="C9" s="141"/>
      <c r="D9" s="141"/>
      <c r="E9" s="137"/>
      <c r="F9" s="26">
        <v>3051603</v>
      </c>
      <c r="G9" s="26">
        <v>3772606</v>
      </c>
      <c r="H9" s="26">
        <v>3919580</v>
      </c>
      <c r="I9" s="26">
        <v>3919580</v>
      </c>
      <c r="J9" s="26">
        <v>3919580</v>
      </c>
    </row>
    <row r="10" spans="1:10" x14ac:dyDescent="0.2">
      <c r="A10" s="136" t="s">
        <v>33</v>
      </c>
      <c r="B10" s="137"/>
      <c r="C10" s="137"/>
      <c r="D10" s="137"/>
      <c r="E10" s="137"/>
      <c r="F10" s="26">
        <v>0</v>
      </c>
      <c r="G10" s="26">
        <v>0</v>
      </c>
      <c r="H10" s="26">
        <v>0</v>
      </c>
      <c r="I10" s="26">
        <v>0</v>
      </c>
      <c r="J10" s="26">
        <v>0</v>
      </c>
    </row>
    <row r="11" spans="1:10" x14ac:dyDescent="0.2">
      <c r="A11" s="29" t="s">
        <v>1</v>
      </c>
      <c r="B11" s="33"/>
      <c r="C11" s="33"/>
      <c r="D11" s="33"/>
      <c r="E11" s="33"/>
      <c r="F11" s="25">
        <f>SUM(F12:F13)</f>
        <v>3031462</v>
      </c>
      <c r="G11" s="25">
        <f t="shared" ref="G11" si="1">G12+G13</f>
        <v>3772606</v>
      </c>
      <c r="H11" s="25">
        <f>SUM(H12:H13)</f>
        <v>3919580</v>
      </c>
      <c r="I11" s="25">
        <f>SUM(I12:I13)</f>
        <v>3919580</v>
      </c>
      <c r="J11" s="25">
        <f>SUM(J12:J13)</f>
        <v>3919580</v>
      </c>
    </row>
    <row r="12" spans="1:10" x14ac:dyDescent="0.2">
      <c r="A12" s="142" t="s">
        <v>34</v>
      </c>
      <c r="B12" s="141"/>
      <c r="C12" s="141"/>
      <c r="D12" s="141"/>
      <c r="E12" s="141"/>
      <c r="F12" s="26">
        <v>2870219</v>
      </c>
      <c r="G12" s="26">
        <v>3724606</v>
      </c>
      <c r="H12" s="26">
        <v>3856180</v>
      </c>
      <c r="I12" s="26">
        <v>3856180</v>
      </c>
      <c r="J12" s="26">
        <v>3856180</v>
      </c>
    </row>
    <row r="13" spans="1:10" x14ac:dyDescent="0.2">
      <c r="A13" s="136" t="s">
        <v>35</v>
      </c>
      <c r="B13" s="137"/>
      <c r="C13" s="137"/>
      <c r="D13" s="137"/>
      <c r="E13" s="137"/>
      <c r="F13" s="26">
        <v>161243</v>
      </c>
      <c r="G13" s="26">
        <v>48000</v>
      </c>
      <c r="H13" s="26">
        <v>63400</v>
      </c>
      <c r="I13" s="26">
        <v>63400</v>
      </c>
      <c r="J13" s="26">
        <v>63400</v>
      </c>
    </row>
    <row r="14" spans="1:10" x14ac:dyDescent="0.2">
      <c r="A14" s="123" t="s">
        <v>45</v>
      </c>
      <c r="B14" s="124"/>
      <c r="C14" s="124"/>
      <c r="D14" s="124"/>
      <c r="E14" s="124"/>
      <c r="F14" s="25">
        <f>F8-F11</f>
        <v>20141</v>
      </c>
      <c r="G14" s="25">
        <f t="shared" ref="G14" si="2">G8-G11</f>
        <v>0</v>
      </c>
      <c r="H14" s="25">
        <f t="shared" ref="H14:J14" si="3">H8-H11</f>
        <v>0</v>
      </c>
      <c r="I14" s="25">
        <f t="shared" si="3"/>
        <v>0</v>
      </c>
      <c r="J14" s="25">
        <f t="shared" si="3"/>
        <v>0</v>
      </c>
    </row>
    <row r="15" spans="1:10" ht="18" x14ac:dyDescent="0.2">
      <c r="A15" s="3"/>
      <c r="B15" s="17"/>
      <c r="C15" s="17"/>
      <c r="D15" s="17"/>
      <c r="E15" s="17"/>
      <c r="F15" s="17"/>
      <c r="G15" s="17"/>
      <c r="H15" s="18"/>
      <c r="I15" s="18"/>
      <c r="J15" s="18"/>
    </row>
    <row r="16" spans="1:10" ht="16" x14ac:dyDescent="0.2">
      <c r="A16" s="125" t="s">
        <v>24</v>
      </c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 ht="18" x14ac:dyDescent="0.2">
      <c r="A17" s="3"/>
      <c r="B17" s="17"/>
      <c r="C17" s="17"/>
      <c r="D17" s="17"/>
      <c r="E17" s="17"/>
      <c r="F17" s="17"/>
      <c r="G17" s="17"/>
      <c r="H17" s="18"/>
      <c r="I17" s="18"/>
      <c r="J17" s="18"/>
    </row>
    <row r="18" spans="1:10" ht="28" x14ac:dyDescent="0.2">
      <c r="A18" s="21"/>
      <c r="B18" s="22"/>
      <c r="C18" s="22"/>
      <c r="D18" s="23"/>
      <c r="E18" s="24"/>
      <c r="F18" s="96" t="s">
        <v>117</v>
      </c>
      <c r="G18" s="77" t="s">
        <v>118</v>
      </c>
      <c r="H18" s="77" t="s">
        <v>114</v>
      </c>
      <c r="I18" s="77" t="s">
        <v>30</v>
      </c>
      <c r="J18" s="77" t="s">
        <v>116</v>
      </c>
    </row>
    <row r="19" spans="1:10" x14ac:dyDescent="0.2">
      <c r="A19" s="136" t="s">
        <v>36</v>
      </c>
      <c r="B19" s="137"/>
      <c r="C19" s="137"/>
      <c r="D19" s="137"/>
      <c r="E19" s="137"/>
      <c r="F19" s="26">
        <v>0</v>
      </c>
      <c r="G19" s="26">
        <v>0</v>
      </c>
      <c r="H19" s="26">
        <v>0</v>
      </c>
      <c r="I19" s="26">
        <v>0</v>
      </c>
      <c r="J19" s="26">
        <v>0</v>
      </c>
    </row>
    <row r="20" spans="1:10" x14ac:dyDescent="0.2">
      <c r="A20" s="136" t="s">
        <v>37</v>
      </c>
      <c r="B20" s="137"/>
      <c r="C20" s="137"/>
      <c r="D20" s="137"/>
      <c r="E20" s="137"/>
      <c r="F20" s="26">
        <v>0</v>
      </c>
      <c r="G20" s="26">
        <v>0</v>
      </c>
      <c r="H20" s="26">
        <v>0</v>
      </c>
      <c r="I20" s="26">
        <v>0</v>
      </c>
      <c r="J20" s="26">
        <v>0</v>
      </c>
    </row>
    <row r="21" spans="1:10" x14ac:dyDescent="0.2">
      <c r="A21" s="123" t="s">
        <v>2</v>
      </c>
      <c r="B21" s="124"/>
      <c r="C21" s="124"/>
      <c r="D21" s="124"/>
      <c r="E21" s="124"/>
      <c r="F21" s="25">
        <v>0</v>
      </c>
      <c r="G21" s="25">
        <f t="shared" ref="G21:J21" si="4">G19-G20</f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</row>
    <row r="22" spans="1:10" x14ac:dyDescent="0.2">
      <c r="A22" s="123" t="s">
        <v>46</v>
      </c>
      <c r="B22" s="124"/>
      <c r="C22" s="124"/>
      <c r="D22" s="124"/>
      <c r="E22" s="124"/>
      <c r="F22" s="25">
        <v>0</v>
      </c>
      <c r="G22" s="25">
        <f t="shared" ref="G22:J22" si="5">G14+G21</f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</row>
    <row r="23" spans="1:10" ht="18" x14ac:dyDescent="0.2">
      <c r="A23" s="16"/>
      <c r="B23" s="17"/>
      <c r="C23" s="17"/>
      <c r="D23" s="17"/>
      <c r="E23" s="17"/>
      <c r="F23" s="17"/>
      <c r="G23" s="17"/>
      <c r="H23" s="18"/>
      <c r="I23" s="18"/>
      <c r="J23" s="18"/>
    </row>
    <row r="24" spans="1:10" ht="16" x14ac:dyDescent="0.2">
      <c r="A24" s="125" t="s">
        <v>47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6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28" x14ac:dyDescent="0.2">
      <c r="A26" s="21"/>
      <c r="B26" s="22"/>
      <c r="C26" s="22"/>
      <c r="D26" s="23"/>
      <c r="E26" s="24"/>
      <c r="F26" s="96" t="s">
        <v>117</v>
      </c>
      <c r="G26" s="77" t="s">
        <v>118</v>
      </c>
      <c r="H26" s="77" t="s">
        <v>114</v>
      </c>
      <c r="I26" s="77" t="s">
        <v>30</v>
      </c>
      <c r="J26" s="77" t="s">
        <v>116</v>
      </c>
    </row>
    <row r="27" spans="1:10" ht="15" customHeight="1" x14ac:dyDescent="0.2">
      <c r="A27" s="127" t="s">
        <v>48</v>
      </c>
      <c r="B27" s="128"/>
      <c r="C27" s="128"/>
      <c r="D27" s="128"/>
      <c r="E27" s="129"/>
      <c r="F27" s="34">
        <v>0</v>
      </c>
      <c r="G27" s="34">
        <v>0</v>
      </c>
      <c r="H27" s="34">
        <v>0</v>
      </c>
      <c r="I27" s="34">
        <v>0</v>
      </c>
      <c r="J27" s="35">
        <v>0</v>
      </c>
    </row>
    <row r="28" spans="1:10" ht="15" customHeight="1" x14ac:dyDescent="0.2">
      <c r="A28" s="123" t="s">
        <v>49</v>
      </c>
      <c r="B28" s="124"/>
      <c r="C28" s="124"/>
      <c r="D28" s="124"/>
      <c r="E28" s="124"/>
      <c r="F28" s="36">
        <f>F22+F27</f>
        <v>0</v>
      </c>
      <c r="G28" s="36">
        <f t="shared" ref="G28:J28" si="6">G22+G27</f>
        <v>0</v>
      </c>
      <c r="H28" s="36">
        <f t="shared" si="6"/>
        <v>0</v>
      </c>
      <c r="I28" s="36">
        <f t="shared" si="6"/>
        <v>0</v>
      </c>
      <c r="J28" s="37">
        <f t="shared" si="6"/>
        <v>0</v>
      </c>
    </row>
    <row r="29" spans="1:10" ht="45" customHeight="1" x14ac:dyDescent="0.2">
      <c r="A29" s="130" t="s">
        <v>50</v>
      </c>
      <c r="B29" s="131"/>
      <c r="C29" s="131"/>
      <c r="D29" s="131"/>
      <c r="E29" s="132"/>
      <c r="F29" s="36">
        <v>0</v>
      </c>
      <c r="G29" s="36">
        <f t="shared" ref="G29:J29" si="7">G14+G21+G27-G28</f>
        <v>0</v>
      </c>
      <c r="H29" s="36">
        <f t="shared" si="7"/>
        <v>0</v>
      </c>
      <c r="I29" s="36">
        <f t="shared" si="7"/>
        <v>0</v>
      </c>
      <c r="J29" s="37">
        <f t="shared" si="7"/>
        <v>0</v>
      </c>
    </row>
    <row r="30" spans="1:10" ht="16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6" x14ac:dyDescent="0.2">
      <c r="A31" s="133" t="s">
        <v>44</v>
      </c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ht="18" x14ac:dyDescent="0.2">
      <c r="A32" s="40"/>
      <c r="B32" s="41"/>
      <c r="C32" s="41"/>
      <c r="D32" s="41"/>
      <c r="E32" s="41"/>
      <c r="F32" s="41"/>
      <c r="G32" s="41"/>
      <c r="H32" s="42"/>
      <c r="I32" s="42"/>
      <c r="J32" s="42"/>
    </row>
    <row r="33" spans="1:10" ht="28" x14ac:dyDescent="0.2">
      <c r="A33" s="43"/>
      <c r="B33" s="44"/>
      <c r="C33" s="44"/>
      <c r="D33" s="45"/>
      <c r="E33" s="46"/>
      <c r="F33" s="96" t="s">
        <v>117</v>
      </c>
      <c r="G33" s="77" t="s">
        <v>118</v>
      </c>
      <c r="H33" s="77" t="s">
        <v>114</v>
      </c>
      <c r="I33" s="77" t="s">
        <v>30</v>
      </c>
      <c r="J33" s="77" t="s">
        <v>116</v>
      </c>
    </row>
    <row r="34" spans="1:10" x14ac:dyDescent="0.2">
      <c r="A34" s="127" t="s">
        <v>48</v>
      </c>
      <c r="B34" s="128"/>
      <c r="C34" s="128"/>
      <c r="D34" s="128"/>
      <c r="E34" s="129"/>
      <c r="F34" s="34">
        <v>0</v>
      </c>
      <c r="G34" s="34">
        <f>F37</f>
        <v>0</v>
      </c>
      <c r="H34" s="34">
        <f>G37</f>
        <v>0</v>
      </c>
      <c r="I34" s="34">
        <f>H37</f>
        <v>0</v>
      </c>
      <c r="J34" s="35">
        <f>I37</f>
        <v>0</v>
      </c>
    </row>
    <row r="35" spans="1:10" ht="28.5" customHeight="1" x14ac:dyDescent="0.2">
      <c r="A35" s="127" t="s">
        <v>51</v>
      </c>
      <c r="B35" s="128"/>
      <c r="C35" s="128"/>
      <c r="D35" s="128"/>
      <c r="E35" s="129"/>
      <c r="F35" s="34">
        <v>0</v>
      </c>
      <c r="G35" s="34">
        <v>0</v>
      </c>
      <c r="H35" s="34">
        <v>0</v>
      </c>
      <c r="I35" s="34">
        <v>0</v>
      </c>
      <c r="J35" s="35">
        <v>0</v>
      </c>
    </row>
    <row r="36" spans="1:10" x14ac:dyDescent="0.2">
      <c r="A36" s="127" t="s">
        <v>52</v>
      </c>
      <c r="B36" s="134"/>
      <c r="C36" s="134"/>
      <c r="D36" s="134"/>
      <c r="E36" s="135"/>
      <c r="F36" s="34">
        <v>0</v>
      </c>
      <c r="G36" s="34">
        <v>0</v>
      </c>
      <c r="H36" s="34">
        <v>0</v>
      </c>
      <c r="I36" s="34">
        <v>0</v>
      </c>
      <c r="J36" s="35">
        <v>0</v>
      </c>
    </row>
    <row r="37" spans="1:10" ht="15" customHeight="1" x14ac:dyDescent="0.2">
      <c r="A37" s="123" t="s">
        <v>49</v>
      </c>
      <c r="B37" s="124"/>
      <c r="C37" s="124"/>
      <c r="D37" s="124"/>
      <c r="E37" s="124"/>
      <c r="F37" s="27">
        <f>F34-F35+F36</f>
        <v>0</v>
      </c>
      <c r="G37" s="27">
        <f t="shared" ref="G37:J37" si="8">G34-G35+G36</f>
        <v>0</v>
      </c>
      <c r="H37" s="27">
        <f t="shared" si="8"/>
        <v>0</v>
      </c>
      <c r="I37" s="27">
        <f t="shared" si="8"/>
        <v>0</v>
      </c>
      <c r="J37" s="48">
        <f t="shared" si="8"/>
        <v>0</v>
      </c>
    </row>
    <row r="38" spans="1:10" ht="17.25" customHeight="1" x14ac:dyDescent="0.2"/>
    <row r="39" spans="1:10" x14ac:dyDescent="0.2">
      <c r="A39" s="121"/>
      <c r="B39" s="122"/>
      <c r="C39" s="122"/>
      <c r="D39" s="122"/>
      <c r="E39" s="122"/>
      <c r="F39" s="122"/>
      <c r="G39" s="122"/>
      <c r="H39" s="122"/>
      <c r="I39" s="122"/>
      <c r="J39" s="122"/>
    </row>
    <row r="40" spans="1:10" ht="9" customHeight="1" x14ac:dyDescent="0.2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M23" sqref="M23"/>
    </sheetView>
  </sheetViews>
  <sheetFormatPr baseColWidth="10" defaultColWidth="8.83203125" defaultRowHeight="15" x14ac:dyDescent="0.2"/>
  <cols>
    <col min="1" max="1" width="7.5" bestFit="1" customWidth="1"/>
    <col min="2" max="2" width="8.5" bestFit="1" customWidth="1"/>
    <col min="3" max="3" width="25.33203125" customWidth="1"/>
    <col min="4" max="4" width="16" customWidth="1"/>
    <col min="5" max="5" width="18.33203125" customWidth="1"/>
    <col min="6" max="6" width="27.1640625" customWidth="1"/>
    <col min="7" max="7" width="17.1640625" customWidth="1"/>
    <col min="8" max="8" width="16.5" customWidth="1"/>
  </cols>
  <sheetData>
    <row r="1" spans="1:8" ht="42" customHeight="1" x14ac:dyDescent="0.2">
      <c r="A1" s="125" t="s">
        <v>115</v>
      </c>
      <c r="B1" s="125"/>
      <c r="C1" s="125"/>
      <c r="D1" s="125"/>
      <c r="E1" s="125"/>
      <c r="F1" s="125"/>
      <c r="G1" s="125"/>
    </row>
    <row r="2" spans="1:8" ht="18" customHeight="1" x14ac:dyDescent="0.2">
      <c r="A2" s="3"/>
      <c r="B2" s="3"/>
      <c r="C2" s="3"/>
      <c r="D2" s="3"/>
      <c r="E2" s="3"/>
      <c r="F2" s="3"/>
      <c r="G2" s="3"/>
    </row>
    <row r="3" spans="1:8" ht="15.75" customHeight="1" x14ac:dyDescent="0.2">
      <c r="A3" s="125" t="s">
        <v>18</v>
      </c>
      <c r="B3" s="125"/>
      <c r="C3" s="125"/>
      <c r="D3" s="125"/>
      <c r="E3" s="125"/>
      <c r="F3" s="125"/>
      <c r="G3" s="125"/>
    </row>
    <row r="4" spans="1:8" ht="18" x14ac:dyDescent="0.2">
      <c r="A4" s="3"/>
      <c r="B4" s="3"/>
      <c r="C4" s="3"/>
      <c r="D4" s="3"/>
      <c r="E4" s="3"/>
      <c r="F4" s="4"/>
      <c r="G4" s="4"/>
    </row>
    <row r="5" spans="1:8" ht="18" customHeight="1" x14ac:dyDescent="0.2">
      <c r="A5" s="125" t="s">
        <v>4</v>
      </c>
      <c r="B5" s="125"/>
      <c r="C5" s="125"/>
      <c r="D5" s="125"/>
      <c r="E5" s="125"/>
      <c r="F5" s="125"/>
      <c r="G5" s="125"/>
    </row>
    <row r="6" spans="1:8" ht="18" x14ac:dyDescent="0.2">
      <c r="A6" s="3"/>
      <c r="B6" s="3"/>
      <c r="C6" s="3"/>
      <c r="D6" s="3"/>
      <c r="E6" s="3"/>
      <c r="F6" s="4"/>
      <c r="G6" s="4"/>
    </row>
    <row r="7" spans="1:8" ht="15.75" customHeight="1" x14ac:dyDescent="0.2">
      <c r="A7" s="125" t="s">
        <v>38</v>
      </c>
      <c r="B7" s="125"/>
      <c r="C7" s="125"/>
      <c r="D7" s="125"/>
      <c r="E7" s="125"/>
      <c r="F7" s="125"/>
      <c r="G7" s="125"/>
    </row>
    <row r="8" spans="1:8" ht="18" x14ac:dyDescent="0.2">
      <c r="A8" s="3"/>
      <c r="B8" s="3"/>
      <c r="C8" s="3"/>
      <c r="D8" s="3"/>
      <c r="E8" s="3"/>
      <c r="F8" s="4"/>
      <c r="G8" s="4"/>
    </row>
    <row r="9" spans="1:8" ht="28" x14ac:dyDescent="0.2">
      <c r="A9" s="77" t="s">
        <v>5</v>
      </c>
      <c r="B9" s="96" t="s">
        <v>6</v>
      </c>
      <c r="C9" s="96" t="s">
        <v>3</v>
      </c>
      <c r="D9" s="96" t="s">
        <v>117</v>
      </c>
      <c r="E9" s="77" t="s">
        <v>118</v>
      </c>
      <c r="F9" s="77" t="s">
        <v>114</v>
      </c>
      <c r="G9" s="77" t="s">
        <v>30</v>
      </c>
      <c r="H9" s="77" t="s">
        <v>116</v>
      </c>
    </row>
    <row r="10" spans="1:8" ht="15.75" customHeight="1" x14ac:dyDescent="0.2">
      <c r="A10" s="60">
        <v>6</v>
      </c>
      <c r="B10" s="60"/>
      <c r="C10" s="60" t="s">
        <v>7</v>
      </c>
      <c r="D10" s="61">
        <f>SUM(D11:D17)</f>
        <v>3051602.86</v>
      </c>
      <c r="E10" s="62">
        <f>SUM(E11:E15)</f>
        <v>3772606</v>
      </c>
      <c r="F10" s="62">
        <f>SUM(F11:F15)</f>
        <v>3919580</v>
      </c>
      <c r="G10" s="62">
        <f>SUM(G11:G15)</f>
        <v>3919580</v>
      </c>
      <c r="H10" s="62">
        <f>SUM(H11:H15)</f>
        <v>3919580</v>
      </c>
    </row>
    <row r="11" spans="1:8" ht="42" x14ac:dyDescent="0.2">
      <c r="A11" s="9"/>
      <c r="B11" s="13">
        <v>63</v>
      </c>
      <c r="C11" s="13" t="s">
        <v>26</v>
      </c>
      <c r="D11" s="7">
        <v>2469756.27</v>
      </c>
      <c r="E11" s="8">
        <v>3217541</v>
      </c>
      <c r="F11" s="8">
        <v>3327373</v>
      </c>
      <c r="G11" s="8">
        <v>3327373</v>
      </c>
      <c r="H11" s="8">
        <v>3327373</v>
      </c>
    </row>
    <row r="12" spans="1:8" x14ac:dyDescent="0.2">
      <c r="A12" s="10"/>
      <c r="B12" s="10">
        <v>64</v>
      </c>
      <c r="C12" s="11" t="s">
        <v>59</v>
      </c>
      <c r="D12" s="7">
        <v>1.1299999999999999</v>
      </c>
      <c r="E12" s="8">
        <v>7</v>
      </c>
      <c r="F12" s="8">
        <v>7</v>
      </c>
      <c r="G12" s="8">
        <v>7</v>
      </c>
      <c r="H12" s="8">
        <v>7</v>
      </c>
    </row>
    <row r="13" spans="1:8" ht="28" x14ac:dyDescent="0.2">
      <c r="A13" s="10"/>
      <c r="B13" s="10">
        <v>65</v>
      </c>
      <c r="C13" s="15" t="s">
        <v>60</v>
      </c>
      <c r="D13" s="7">
        <v>37865.17</v>
      </c>
      <c r="E13" s="8">
        <v>37004</v>
      </c>
      <c r="F13" s="8">
        <v>30700</v>
      </c>
      <c r="G13" s="8">
        <v>30700</v>
      </c>
      <c r="H13" s="8">
        <v>30700</v>
      </c>
    </row>
    <row r="14" spans="1:8" ht="28" x14ac:dyDescent="0.2">
      <c r="A14" s="10"/>
      <c r="B14" s="10">
        <v>66</v>
      </c>
      <c r="C14" s="15" t="s">
        <v>61</v>
      </c>
      <c r="D14" s="7">
        <v>22717.21</v>
      </c>
      <c r="E14" s="8">
        <v>33639</v>
      </c>
      <c r="F14" s="8">
        <v>32500</v>
      </c>
      <c r="G14" s="8">
        <v>32500</v>
      </c>
      <c r="H14" s="8">
        <v>32500</v>
      </c>
    </row>
    <row r="15" spans="1:8" ht="42" x14ac:dyDescent="0.2">
      <c r="A15" s="10"/>
      <c r="B15" s="10">
        <v>67</v>
      </c>
      <c r="C15" s="13" t="s">
        <v>27</v>
      </c>
      <c r="D15" s="7">
        <v>521263.08</v>
      </c>
      <c r="E15" s="8">
        <v>484415</v>
      </c>
      <c r="F15" s="8">
        <v>529000</v>
      </c>
      <c r="G15" s="8">
        <v>529000</v>
      </c>
      <c r="H15" s="8">
        <v>529000</v>
      </c>
    </row>
    <row r="16" spans="1:8" ht="28" x14ac:dyDescent="0.2">
      <c r="A16" s="12">
        <v>7</v>
      </c>
      <c r="B16" s="12"/>
      <c r="C16" s="19" t="s">
        <v>8</v>
      </c>
      <c r="D16" s="55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42" x14ac:dyDescent="0.2">
      <c r="A17" s="13"/>
      <c r="B17" s="13">
        <v>72</v>
      </c>
      <c r="C17" s="20" t="s">
        <v>25</v>
      </c>
      <c r="D17" s="7">
        <v>0</v>
      </c>
      <c r="E17" s="8">
        <v>0</v>
      </c>
      <c r="F17" s="8">
        <v>0</v>
      </c>
      <c r="G17" s="8">
        <v>0</v>
      </c>
      <c r="H17" s="8">
        <v>0</v>
      </c>
    </row>
    <row r="19" spans="1:8" ht="16" x14ac:dyDescent="0.2">
      <c r="A19" s="125" t="s">
        <v>39</v>
      </c>
      <c r="B19" s="143"/>
      <c r="C19" s="143"/>
      <c r="D19" s="143"/>
      <c r="E19" s="143"/>
      <c r="F19" s="143"/>
      <c r="G19" s="143"/>
    </row>
    <row r="20" spans="1:8" ht="18" x14ac:dyDescent="0.2">
      <c r="A20" s="3"/>
      <c r="B20" s="3"/>
      <c r="C20" s="3"/>
      <c r="D20" s="3"/>
      <c r="E20" s="3"/>
      <c r="F20" s="4"/>
      <c r="G20" s="4"/>
    </row>
    <row r="21" spans="1:8" ht="28" x14ac:dyDescent="0.2">
      <c r="A21" s="77" t="s">
        <v>5</v>
      </c>
      <c r="B21" s="96" t="s">
        <v>6</v>
      </c>
      <c r="C21" s="96" t="s">
        <v>9</v>
      </c>
      <c r="D21" s="96" t="s">
        <v>117</v>
      </c>
      <c r="E21" s="77" t="s">
        <v>118</v>
      </c>
      <c r="F21" s="77" t="s">
        <v>114</v>
      </c>
      <c r="G21" s="77" t="s">
        <v>30</v>
      </c>
      <c r="H21" s="77" t="s">
        <v>116</v>
      </c>
    </row>
    <row r="22" spans="1:8" ht="15.75" customHeight="1" x14ac:dyDescent="0.2">
      <c r="A22" s="54">
        <v>3</v>
      </c>
      <c r="B22" s="54"/>
      <c r="C22" s="54" t="s">
        <v>10</v>
      </c>
      <c r="D22" s="101">
        <f>SUM(D23:D27)</f>
        <v>2870218.5500000007</v>
      </c>
      <c r="E22" s="56">
        <f>SUM(E23:E27)</f>
        <v>3724606</v>
      </c>
      <c r="F22" s="56">
        <f>SUM(F23:F27)</f>
        <v>3856180</v>
      </c>
      <c r="G22" s="56">
        <f>SUM(G23:G27)</f>
        <v>3856180</v>
      </c>
      <c r="H22" s="56">
        <f>SUM(H23:H27)</f>
        <v>3856180</v>
      </c>
    </row>
    <row r="23" spans="1:8" ht="15.75" customHeight="1" x14ac:dyDescent="0.2">
      <c r="A23" s="9"/>
      <c r="B23" s="9">
        <v>31</v>
      </c>
      <c r="C23" s="9" t="s">
        <v>11</v>
      </c>
      <c r="D23" s="97">
        <v>2232947.41</v>
      </c>
      <c r="E23" s="8">
        <v>2989063</v>
      </c>
      <c r="F23" s="8">
        <v>3137939</v>
      </c>
      <c r="G23" s="8">
        <v>3137939</v>
      </c>
      <c r="H23" s="8">
        <v>3137939</v>
      </c>
    </row>
    <row r="24" spans="1:8" x14ac:dyDescent="0.2">
      <c r="A24" s="9"/>
      <c r="B24" s="9">
        <v>32</v>
      </c>
      <c r="C24" s="9" t="s">
        <v>20</v>
      </c>
      <c r="D24" s="97">
        <v>530140.69999999995</v>
      </c>
      <c r="E24" s="8">
        <v>592353</v>
      </c>
      <c r="F24" s="8">
        <v>547921</v>
      </c>
      <c r="G24" s="8">
        <v>547921</v>
      </c>
      <c r="H24" s="8">
        <v>547921</v>
      </c>
    </row>
    <row r="25" spans="1:8" x14ac:dyDescent="0.2">
      <c r="A25" s="9"/>
      <c r="B25" s="9">
        <v>34</v>
      </c>
      <c r="C25" s="9" t="s">
        <v>62</v>
      </c>
      <c r="D25" s="97">
        <v>1852.93</v>
      </c>
      <c r="E25" s="8">
        <v>1860</v>
      </c>
      <c r="F25" s="8">
        <v>1860</v>
      </c>
      <c r="G25" s="8">
        <v>1860</v>
      </c>
      <c r="H25" s="8">
        <v>1860</v>
      </c>
    </row>
    <row r="26" spans="1:8" ht="28" x14ac:dyDescent="0.2">
      <c r="A26" s="9"/>
      <c r="B26" s="9">
        <v>37</v>
      </c>
      <c r="C26" s="9" t="s">
        <v>63</v>
      </c>
      <c r="D26" s="97">
        <v>103560.41</v>
      </c>
      <c r="E26" s="8">
        <v>139660</v>
      </c>
      <c r="F26" s="8">
        <v>166790</v>
      </c>
      <c r="G26" s="8">
        <v>166790</v>
      </c>
      <c r="H26" s="8">
        <v>166790</v>
      </c>
    </row>
    <row r="27" spans="1:8" x14ac:dyDescent="0.2">
      <c r="A27" s="9"/>
      <c r="B27" s="9">
        <v>38</v>
      </c>
      <c r="C27" s="9" t="s">
        <v>90</v>
      </c>
      <c r="D27" s="97">
        <v>1717.1</v>
      </c>
      <c r="E27" s="8">
        <v>1670</v>
      </c>
      <c r="F27" s="8">
        <v>1670</v>
      </c>
      <c r="G27" s="8">
        <v>1670</v>
      </c>
      <c r="H27" s="8">
        <v>1670</v>
      </c>
    </row>
    <row r="28" spans="1:8" ht="34" x14ac:dyDescent="0.2">
      <c r="A28" s="58">
        <v>4</v>
      </c>
      <c r="B28" s="58"/>
      <c r="C28" s="59" t="s">
        <v>12</v>
      </c>
      <c r="D28" s="101">
        <f>SUM(D29:D30)</f>
        <v>161243.07</v>
      </c>
      <c r="E28" s="56">
        <v>48000</v>
      </c>
      <c r="F28" s="56">
        <f>SUM(F29:F30)</f>
        <v>63400</v>
      </c>
      <c r="G28" s="56">
        <f>SUM(G29:G30)</f>
        <v>63400</v>
      </c>
      <c r="H28" s="56">
        <f>SUM(H29:H30)</f>
        <v>63400</v>
      </c>
    </row>
    <row r="29" spans="1:8" ht="42" x14ac:dyDescent="0.2">
      <c r="A29" s="12"/>
      <c r="B29" s="12">
        <v>42</v>
      </c>
      <c r="C29" s="19" t="s">
        <v>28</v>
      </c>
      <c r="D29" s="98">
        <v>79015.73</v>
      </c>
      <c r="E29" s="8">
        <v>48000</v>
      </c>
      <c r="F29" s="8">
        <v>57000</v>
      </c>
      <c r="G29" s="8">
        <v>57000</v>
      </c>
      <c r="H29" s="8">
        <v>57000</v>
      </c>
    </row>
    <row r="30" spans="1:8" ht="28" x14ac:dyDescent="0.2">
      <c r="A30" s="13"/>
      <c r="B30" s="9">
        <v>45</v>
      </c>
      <c r="C30" s="19" t="s">
        <v>64</v>
      </c>
      <c r="D30" s="98">
        <v>82227.34</v>
      </c>
      <c r="E30" s="8">
        <v>0</v>
      </c>
      <c r="F30" s="8">
        <v>6400</v>
      </c>
      <c r="G30" s="8">
        <v>6400</v>
      </c>
      <c r="H30" s="8">
        <v>6400</v>
      </c>
    </row>
    <row r="31" spans="1:8" x14ac:dyDescent="0.2">
      <c r="D31" s="70"/>
    </row>
  </sheetData>
  <mergeCells count="5">
    <mergeCell ref="A19:G19"/>
    <mergeCell ref="A1:G1"/>
    <mergeCell ref="A3:G3"/>
    <mergeCell ref="A5:G5"/>
    <mergeCell ref="A7:G7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opLeftCell="A20" workbookViewId="0">
      <selection activeCell="I58" sqref="I58"/>
    </sheetView>
  </sheetViews>
  <sheetFormatPr baseColWidth="10" defaultColWidth="8.83203125" defaultRowHeight="15" x14ac:dyDescent="0.2"/>
  <cols>
    <col min="1" max="1" width="28.5" customWidth="1"/>
    <col min="2" max="2" width="17" customWidth="1"/>
    <col min="3" max="3" width="19.83203125" customWidth="1"/>
    <col min="4" max="4" width="25.33203125" customWidth="1"/>
    <col min="5" max="6" width="17.5" customWidth="1"/>
  </cols>
  <sheetData>
    <row r="1" spans="1:7" ht="42" customHeight="1" x14ac:dyDescent="0.2">
      <c r="A1" s="125" t="s">
        <v>115</v>
      </c>
      <c r="B1" s="125"/>
      <c r="C1" s="125"/>
      <c r="D1" s="125"/>
      <c r="E1" s="125"/>
      <c r="F1" s="125"/>
    </row>
    <row r="2" spans="1:7" ht="18" customHeight="1" x14ac:dyDescent="0.2">
      <c r="A2" s="3"/>
      <c r="B2" s="3"/>
      <c r="C2" s="3"/>
      <c r="D2" s="3"/>
      <c r="E2" s="3"/>
      <c r="F2" s="3"/>
    </row>
    <row r="3" spans="1:7" ht="15.75" customHeight="1" x14ac:dyDescent="0.2">
      <c r="A3" s="125" t="s">
        <v>18</v>
      </c>
      <c r="B3" s="125"/>
      <c r="C3" s="125"/>
      <c r="D3" s="125"/>
      <c r="E3" s="125"/>
      <c r="F3" s="125"/>
    </row>
    <row r="4" spans="1:7" ht="18" x14ac:dyDescent="0.2">
      <c r="B4" s="3"/>
      <c r="C4" s="3"/>
      <c r="D4" s="3"/>
      <c r="E4" s="4"/>
      <c r="F4" s="4"/>
    </row>
    <row r="5" spans="1:7" ht="18" customHeight="1" x14ac:dyDescent="0.2">
      <c r="A5" s="125" t="s">
        <v>4</v>
      </c>
      <c r="B5" s="125"/>
      <c r="C5" s="125"/>
      <c r="D5" s="125"/>
      <c r="E5" s="125"/>
      <c r="F5" s="125"/>
    </row>
    <row r="6" spans="1:7" ht="18" x14ac:dyDescent="0.2">
      <c r="A6" s="3"/>
      <c r="B6" s="3"/>
      <c r="C6" s="3"/>
      <c r="D6" s="3"/>
      <c r="E6" s="4"/>
      <c r="F6" s="4"/>
    </row>
    <row r="7" spans="1:7" ht="15.75" customHeight="1" x14ac:dyDescent="0.2">
      <c r="A7" s="125" t="s">
        <v>40</v>
      </c>
      <c r="B7" s="125"/>
      <c r="C7" s="125"/>
      <c r="D7" s="125"/>
      <c r="E7" s="125"/>
      <c r="F7" s="125"/>
    </row>
    <row r="8" spans="1:7" ht="18" x14ac:dyDescent="0.2">
      <c r="A8" s="3"/>
      <c r="B8" s="3"/>
      <c r="C8" s="3"/>
      <c r="D8" s="3"/>
      <c r="E8" s="4"/>
      <c r="F8" s="4"/>
    </row>
    <row r="9" spans="1:7" ht="28" x14ac:dyDescent="0.2">
      <c r="A9" s="77" t="s">
        <v>91</v>
      </c>
      <c r="B9" s="96" t="s">
        <v>117</v>
      </c>
      <c r="C9" s="77" t="s">
        <v>118</v>
      </c>
      <c r="D9" s="77" t="s">
        <v>114</v>
      </c>
      <c r="E9" s="77" t="s">
        <v>30</v>
      </c>
      <c r="F9" s="77" t="s">
        <v>116</v>
      </c>
      <c r="G9" s="53"/>
    </row>
    <row r="10" spans="1:7" x14ac:dyDescent="0.2">
      <c r="A10" s="77">
        <v>1</v>
      </c>
      <c r="B10" s="77">
        <v>2</v>
      </c>
      <c r="C10" s="77">
        <v>3</v>
      </c>
      <c r="D10" s="77">
        <v>4</v>
      </c>
      <c r="E10" s="77">
        <v>5</v>
      </c>
      <c r="F10" s="77">
        <v>6</v>
      </c>
      <c r="G10" s="53"/>
    </row>
    <row r="11" spans="1:7" x14ac:dyDescent="0.2">
      <c r="A11" s="78" t="s">
        <v>92</v>
      </c>
      <c r="B11" s="80">
        <f>SUM(B13,B19,B21,B23,B26,B28,B30)</f>
        <v>3051602.8600000003</v>
      </c>
      <c r="C11" s="79">
        <f>SUM(C13,C19,C21,C23,C26)</f>
        <v>3772606</v>
      </c>
      <c r="D11" s="80">
        <f>SUM(D13,D19,D21,D23,D26,D28)</f>
        <v>3919580</v>
      </c>
      <c r="E11" s="80">
        <f>SUM(E13,E19,E21,E23,E26,E28)</f>
        <v>3919580</v>
      </c>
      <c r="F11" s="80">
        <f>SUM(F13,F19,F21,F23,F26,F28)</f>
        <v>3919580</v>
      </c>
    </row>
    <row r="12" spans="1:7" x14ac:dyDescent="0.2">
      <c r="A12" s="78"/>
      <c r="B12" s="80"/>
      <c r="C12" s="57"/>
      <c r="D12" s="80"/>
      <c r="E12" s="80"/>
      <c r="F12" s="80"/>
    </row>
    <row r="13" spans="1:7" x14ac:dyDescent="0.2">
      <c r="A13" s="81" t="s">
        <v>93</v>
      </c>
      <c r="B13" s="80">
        <f>SUM(B14:B18)</f>
        <v>2889327.0700000003</v>
      </c>
      <c r="C13" s="57">
        <f>SUM(C14:C18)</f>
        <v>3553900</v>
      </c>
      <c r="D13" s="80">
        <f>SUM(D14:D18)</f>
        <v>3616373</v>
      </c>
      <c r="E13" s="80">
        <f>SUM(E14:E18)</f>
        <v>3616373</v>
      </c>
      <c r="F13" s="80">
        <f>SUM(F14:F18)</f>
        <v>3616373</v>
      </c>
    </row>
    <row r="14" spans="1:7" ht="30.75" customHeight="1" x14ac:dyDescent="0.2">
      <c r="A14" s="82" t="s">
        <v>94</v>
      </c>
      <c r="B14" s="83">
        <v>1990.98</v>
      </c>
      <c r="C14" s="8">
        <v>33200</v>
      </c>
      <c r="D14" s="83">
        <v>1992</v>
      </c>
      <c r="E14" s="83">
        <v>1992</v>
      </c>
      <c r="F14" s="83">
        <v>1992</v>
      </c>
    </row>
    <row r="15" spans="1:7" ht="30.75" customHeight="1" x14ac:dyDescent="0.2">
      <c r="A15" s="84" t="s">
        <v>95</v>
      </c>
      <c r="B15" s="83">
        <v>387050.06</v>
      </c>
      <c r="C15" s="8">
        <v>336359</v>
      </c>
      <c r="D15" s="83">
        <v>289000</v>
      </c>
      <c r="E15" s="83">
        <v>289000</v>
      </c>
      <c r="F15" s="83">
        <v>289000</v>
      </c>
    </row>
    <row r="16" spans="1:7" x14ac:dyDescent="0.2">
      <c r="A16" s="84" t="s">
        <v>96</v>
      </c>
      <c r="B16" s="83">
        <v>5782.7</v>
      </c>
      <c r="C16" s="85">
        <v>0</v>
      </c>
      <c r="D16" s="83">
        <v>0</v>
      </c>
      <c r="E16" s="83">
        <v>0</v>
      </c>
      <c r="F16" s="83">
        <v>0</v>
      </c>
    </row>
    <row r="17" spans="1:6" x14ac:dyDescent="0.2">
      <c r="A17" s="84" t="s">
        <v>97</v>
      </c>
      <c r="B17" s="83">
        <v>85798.15</v>
      </c>
      <c r="C17" s="85">
        <v>108372</v>
      </c>
      <c r="D17" s="83">
        <v>158938</v>
      </c>
      <c r="E17" s="83">
        <v>158938</v>
      </c>
      <c r="F17" s="83">
        <v>158938</v>
      </c>
    </row>
    <row r="18" spans="1:6" x14ac:dyDescent="0.2">
      <c r="A18" s="84" t="s">
        <v>98</v>
      </c>
      <c r="B18" s="83">
        <v>2408705.1800000002</v>
      </c>
      <c r="C18" s="85">
        <v>3075969</v>
      </c>
      <c r="D18" s="83">
        <v>3166443</v>
      </c>
      <c r="E18" s="83">
        <v>3166443</v>
      </c>
      <c r="F18" s="83">
        <v>3166443</v>
      </c>
    </row>
    <row r="19" spans="1:6" ht="37.5" customHeight="1" x14ac:dyDescent="0.2">
      <c r="A19" s="81" t="s">
        <v>99</v>
      </c>
      <c r="B19" s="80">
        <f>SUM(B20)</f>
        <v>49986.2</v>
      </c>
      <c r="C19" s="79">
        <f>SUM(C20)</f>
        <v>36004</v>
      </c>
      <c r="D19" s="80">
        <f>SUM(D20)</f>
        <v>30700</v>
      </c>
      <c r="E19" s="80">
        <f>SUM(E20)</f>
        <v>30700</v>
      </c>
      <c r="F19" s="80">
        <f>SUM(F20)</f>
        <v>30700</v>
      </c>
    </row>
    <row r="20" spans="1:6" ht="30" customHeight="1" x14ac:dyDescent="0.2">
      <c r="A20" s="84" t="s">
        <v>100</v>
      </c>
      <c r="B20" s="83">
        <v>49986.2</v>
      </c>
      <c r="C20" s="85">
        <v>36004</v>
      </c>
      <c r="D20" s="83">
        <v>30700</v>
      </c>
      <c r="E20" s="83">
        <v>30700</v>
      </c>
      <c r="F20" s="83">
        <v>30700</v>
      </c>
    </row>
    <row r="21" spans="1:6" ht="27.75" customHeight="1" x14ac:dyDescent="0.2">
      <c r="A21" s="81" t="s">
        <v>101</v>
      </c>
      <c r="B21" s="80">
        <f>SUM(B22)</f>
        <v>24578.26</v>
      </c>
      <c r="C21" s="79">
        <f>SUM(C22)</f>
        <v>27646</v>
      </c>
      <c r="D21" s="80">
        <f>SUM(D22)</f>
        <v>28507</v>
      </c>
      <c r="E21" s="80">
        <f>SUM(E22)</f>
        <v>28507</v>
      </c>
      <c r="F21" s="80">
        <f>SUM(F22)</f>
        <v>28507</v>
      </c>
    </row>
    <row r="22" spans="1:6" ht="15.75" customHeight="1" x14ac:dyDescent="0.2">
      <c r="A22" s="84" t="s">
        <v>102</v>
      </c>
      <c r="B22" s="83">
        <v>24578.26</v>
      </c>
      <c r="C22" s="85">
        <v>27646</v>
      </c>
      <c r="D22" s="83">
        <v>28507</v>
      </c>
      <c r="E22" s="83">
        <v>28507</v>
      </c>
      <c r="F22" s="83">
        <v>28507</v>
      </c>
    </row>
    <row r="23" spans="1:6" x14ac:dyDescent="0.2">
      <c r="A23" s="81" t="s">
        <v>103</v>
      </c>
      <c r="B23" s="80">
        <f>SUM(B24:B25)</f>
        <v>87711.33</v>
      </c>
      <c r="C23" s="57">
        <f>SUM(C24:C25)</f>
        <v>148056</v>
      </c>
      <c r="D23" s="80">
        <f>SUM(D24:D25)</f>
        <v>240000</v>
      </c>
      <c r="E23" s="80">
        <f>SUM(E24:E25)</f>
        <v>240000</v>
      </c>
      <c r="F23" s="80">
        <f>SUM(F24:F25)</f>
        <v>240000</v>
      </c>
    </row>
    <row r="24" spans="1:6" x14ac:dyDescent="0.2">
      <c r="A24" s="84" t="s">
        <v>104</v>
      </c>
      <c r="B24" s="83">
        <v>79432.45</v>
      </c>
      <c r="C24" s="8">
        <v>123615</v>
      </c>
      <c r="D24" s="83">
        <v>211952</v>
      </c>
      <c r="E24" s="83">
        <v>211952</v>
      </c>
      <c r="F24" s="83">
        <v>211952</v>
      </c>
    </row>
    <row r="25" spans="1:6" x14ac:dyDescent="0.2">
      <c r="A25" s="84" t="s">
        <v>105</v>
      </c>
      <c r="B25" s="83">
        <v>8278.8799999999992</v>
      </c>
      <c r="C25" s="8">
        <v>24441</v>
      </c>
      <c r="D25" s="83">
        <v>28048</v>
      </c>
      <c r="E25" s="83">
        <v>28048</v>
      </c>
      <c r="F25" s="83">
        <v>28048</v>
      </c>
    </row>
    <row r="26" spans="1:6" ht="29" x14ac:dyDescent="0.2">
      <c r="A26" s="81" t="s">
        <v>106</v>
      </c>
      <c r="B26" s="80">
        <v>0</v>
      </c>
      <c r="C26" s="57">
        <v>7000</v>
      </c>
      <c r="D26" s="80">
        <v>4000</v>
      </c>
      <c r="E26" s="80">
        <v>4000</v>
      </c>
      <c r="F26" s="80">
        <v>4000</v>
      </c>
    </row>
    <row r="27" spans="1:6" ht="15.75" customHeight="1" x14ac:dyDescent="0.2">
      <c r="A27" s="84" t="s">
        <v>107</v>
      </c>
      <c r="B27" s="83">
        <v>0</v>
      </c>
      <c r="C27" s="85">
        <v>7000</v>
      </c>
      <c r="D27" s="83">
        <v>4000</v>
      </c>
      <c r="E27" s="83">
        <v>4000</v>
      </c>
      <c r="F27" s="83">
        <v>4000</v>
      </c>
    </row>
    <row r="28" spans="1:6" ht="34.5" customHeight="1" x14ac:dyDescent="0.2">
      <c r="A28" s="81" t="s">
        <v>108</v>
      </c>
      <c r="B28" s="80">
        <v>0</v>
      </c>
      <c r="C28" s="79">
        <v>0</v>
      </c>
      <c r="D28" s="80">
        <v>0</v>
      </c>
      <c r="E28" s="80">
        <v>0</v>
      </c>
      <c r="F28" s="80">
        <v>0</v>
      </c>
    </row>
    <row r="29" spans="1:6" ht="28.5" customHeight="1" x14ac:dyDescent="0.2">
      <c r="A29" s="84" t="s">
        <v>109</v>
      </c>
      <c r="B29" s="83">
        <v>0</v>
      </c>
      <c r="C29" s="85">
        <v>0</v>
      </c>
      <c r="D29" s="83">
        <v>0</v>
      </c>
      <c r="E29" s="83">
        <v>0</v>
      </c>
      <c r="F29" s="83">
        <v>0</v>
      </c>
    </row>
    <row r="30" spans="1:6" ht="40.5" customHeight="1" x14ac:dyDescent="0.2">
      <c r="A30" s="86" t="s">
        <v>110</v>
      </c>
      <c r="B30" s="83">
        <v>0</v>
      </c>
      <c r="C30" s="85">
        <v>0</v>
      </c>
      <c r="D30" s="83">
        <v>0</v>
      </c>
      <c r="E30" s="83">
        <v>0</v>
      </c>
      <c r="F30" s="83">
        <v>0</v>
      </c>
    </row>
    <row r="31" spans="1:6" ht="30" customHeight="1" x14ac:dyDescent="0.2">
      <c r="A31" s="87" t="s">
        <v>111</v>
      </c>
      <c r="B31" s="88">
        <v>0</v>
      </c>
      <c r="C31" s="85">
        <v>0</v>
      </c>
      <c r="D31" s="88">
        <v>0</v>
      </c>
      <c r="E31" s="88">
        <v>0</v>
      </c>
      <c r="F31" s="88">
        <v>0</v>
      </c>
    </row>
    <row r="32" spans="1:6" ht="16" x14ac:dyDescent="0.2">
      <c r="A32" s="31"/>
      <c r="B32" s="69"/>
      <c r="C32" s="69"/>
      <c r="D32" s="69"/>
      <c r="E32" s="69"/>
      <c r="F32" s="69"/>
    </row>
    <row r="33" spans="1:6" ht="16" x14ac:dyDescent="0.2">
      <c r="A33" s="31"/>
      <c r="B33" s="69"/>
      <c r="C33" s="69"/>
      <c r="D33" s="69"/>
      <c r="E33" s="69"/>
      <c r="F33" s="69"/>
    </row>
    <row r="34" spans="1:6" ht="16" x14ac:dyDescent="0.2">
      <c r="A34" s="31"/>
      <c r="B34" s="69"/>
      <c r="C34" s="69"/>
      <c r="D34" s="69"/>
      <c r="E34" s="69"/>
      <c r="F34" s="69"/>
    </row>
    <row r="35" spans="1:6" ht="16" x14ac:dyDescent="0.2">
      <c r="A35" s="125" t="s">
        <v>113</v>
      </c>
      <c r="B35" s="125"/>
      <c r="C35" s="125"/>
      <c r="D35" s="125"/>
      <c r="E35" s="125"/>
      <c r="F35" s="125"/>
    </row>
    <row r="36" spans="1:6" ht="18" x14ac:dyDescent="0.2">
      <c r="A36" s="3"/>
      <c r="B36" s="3"/>
      <c r="C36" s="3"/>
      <c r="D36" s="3"/>
      <c r="E36" s="3"/>
      <c r="F36" s="3"/>
    </row>
    <row r="37" spans="1:6" ht="28" x14ac:dyDescent="0.2">
      <c r="A37" s="77" t="s">
        <v>91</v>
      </c>
      <c r="B37" s="96" t="s">
        <v>117</v>
      </c>
      <c r="C37" s="77" t="s">
        <v>118</v>
      </c>
      <c r="D37" s="77" t="s">
        <v>114</v>
      </c>
      <c r="E37" s="77" t="s">
        <v>30</v>
      </c>
      <c r="F37" s="77" t="s">
        <v>116</v>
      </c>
    </row>
    <row r="38" spans="1:6" x14ac:dyDescent="0.2">
      <c r="A38" s="77">
        <v>1</v>
      </c>
      <c r="B38" s="77">
        <v>2</v>
      </c>
      <c r="C38" s="77">
        <v>3</v>
      </c>
      <c r="D38" s="77">
        <v>4</v>
      </c>
      <c r="E38" s="77">
        <v>5</v>
      </c>
      <c r="F38" s="77">
        <v>6</v>
      </c>
    </row>
    <row r="39" spans="1:6" x14ac:dyDescent="0.2">
      <c r="A39" s="78" t="s">
        <v>112</v>
      </c>
      <c r="B39" s="80">
        <f>SUM(B41,B47,B49,B51,B54,B56)</f>
        <v>3031461.62</v>
      </c>
      <c r="C39" s="79">
        <f>SUM(C41,C47,C49,C51,C54)</f>
        <v>3772606</v>
      </c>
      <c r="D39" s="80">
        <f>SUM(D41,D47,D49,D51,D54,D56)</f>
        <v>3919580</v>
      </c>
      <c r="E39" s="80">
        <f>SUM(E41,E47,E49,E51,E54,E56)</f>
        <v>3919580</v>
      </c>
      <c r="F39" s="80">
        <f>SUM(F41,F47,F49,F51,F54,F56)</f>
        <v>3919580</v>
      </c>
    </row>
    <row r="40" spans="1:6" x14ac:dyDescent="0.2">
      <c r="A40" s="78"/>
      <c r="B40" s="80"/>
      <c r="C40" s="57"/>
      <c r="D40" s="80"/>
      <c r="E40" s="80"/>
      <c r="F40" s="80"/>
    </row>
    <row r="41" spans="1:6" x14ac:dyDescent="0.2">
      <c r="A41" s="89" t="s">
        <v>93</v>
      </c>
      <c r="B41" s="80">
        <f>SUM(B42:B46)</f>
        <v>2873599.0700000003</v>
      </c>
      <c r="C41" s="57">
        <f>SUM(C42:C46)</f>
        <v>3553900</v>
      </c>
      <c r="D41" s="80">
        <f>SUM(D42:D46)</f>
        <v>3616373</v>
      </c>
      <c r="E41" s="80">
        <f>SUM(E42:E46)</f>
        <v>3616373</v>
      </c>
      <c r="F41" s="80">
        <f>SUM(F42:F46)</f>
        <v>3616373</v>
      </c>
    </row>
    <row r="42" spans="1:6" x14ac:dyDescent="0.2">
      <c r="A42" s="90" t="s">
        <v>94</v>
      </c>
      <c r="B42" s="83">
        <v>1917.8</v>
      </c>
      <c r="C42" s="8">
        <v>33200</v>
      </c>
      <c r="D42" s="83">
        <v>1992</v>
      </c>
      <c r="E42" s="83">
        <v>1992</v>
      </c>
      <c r="F42" s="83">
        <v>1992</v>
      </c>
    </row>
    <row r="43" spans="1:6" x14ac:dyDescent="0.2">
      <c r="A43" s="91" t="s">
        <v>95</v>
      </c>
      <c r="B43" s="83">
        <v>359860</v>
      </c>
      <c r="C43" s="8">
        <v>336359</v>
      </c>
      <c r="D43" s="83">
        <v>289000</v>
      </c>
      <c r="E43" s="83">
        <v>289000</v>
      </c>
      <c r="F43" s="83">
        <v>289000</v>
      </c>
    </row>
    <row r="44" spans="1:6" x14ac:dyDescent="0.2">
      <c r="A44" s="91" t="s">
        <v>96</v>
      </c>
      <c r="B44" s="83">
        <v>5782.7</v>
      </c>
      <c r="C44" s="85">
        <v>0</v>
      </c>
      <c r="D44" s="83">
        <v>0</v>
      </c>
      <c r="E44" s="83">
        <v>0</v>
      </c>
      <c r="F44" s="83">
        <v>0</v>
      </c>
    </row>
    <row r="45" spans="1:6" x14ac:dyDescent="0.2">
      <c r="A45" s="91" t="s">
        <v>97</v>
      </c>
      <c r="B45" s="83">
        <v>99486.45</v>
      </c>
      <c r="C45" s="85">
        <v>108372</v>
      </c>
      <c r="D45" s="83">
        <v>158938</v>
      </c>
      <c r="E45" s="83">
        <v>158938</v>
      </c>
      <c r="F45" s="83">
        <v>158938</v>
      </c>
    </row>
    <row r="46" spans="1:6" x14ac:dyDescent="0.2">
      <c r="A46" s="91" t="s">
        <v>98</v>
      </c>
      <c r="B46" s="83">
        <v>2406552.12</v>
      </c>
      <c r="C46" s="85">
        <v>3075969</v>
      </c>
      <c r="D46" s="83">
        <v>3166443</v>
      </c>
      <c r="E46" s="83">
        <v>3166443</v>
      </c>
      <c r="F46" s="83">
        <v>3166443</v>
      </c>
    </row>
    <row r="47" spans="1:6" ht="29" x14ac:dyDescent="0.2">
      <c r="A47" s="89" t="s">
        <v>99</v>
      </c>
      <c r="B47" s="80">
        <f>SUM(B48)</f>
        <v>43680.05</v>
      </c>
      <c r="C47" s="79">
        <f>SUM(C48)</f>
        <v>36004</v>
      </c>
      <c r="D47" s="80">
        <f>SUM(D48)</f>
        <v>30700</v>
      </c>
      <c r="E47" s="80">
        <f>SUM(E48)</f>
        <v>30700</v>
      </c>
      <c r="F47" s="80">
        <f>SUM(F48)</f>
        <v>30700</v>
      </c>
    </row>
    <row r="48" spans="1:6" ht="27" x14ac:dyDescent="0.2">
      <c r="A48" s="91" t="s">
        <v>100</v>
      </c>
      <c r="B48" s="83">
        <v>43680.05</v>
      </c>
      <c r="C48" s="85">
        <v>36004</v>
      </c>
      <c r="D48" s="83">
        <v>30700</v>
      </c>
      <c r="E48" s="83">
        <v>30700</v>
      </c>
      <c r="F48" s="83">
        <v>30700</v>
      </c>
    </row>
    <row r="49" spans="1:6" x14ac:dyDescent="0.2">
      <c r="A49" s="89" t="s">
        <v>101</v>
      </c>
      <c r="B49" s="80">
        <f>SUM(B50)</f>
        <v>24540.67</v>
      </c>
      <c r="C49" s="79">
        <f>SUM(C50)</f>
        <v>27646</v>
      </c>
      <c r="D49" s="80">
        <f>SUM(D50)</f>
        <v>28507</v>
      </c>
      <c r="E49" s="80">
        <f>SUM(E50)</f>
        <v>28507</v>
      </c>
      <c r="F49" s="80">
        <f>SUM(F50)</f>
        <v>28507</v>
      </c>
    </row>
    <row r="50" spans="1:6" x14ac:dyDescent="0.2">
      <c r="A50" s="91" t="s">
        <v>102</v>
      </c>
      <c r="B50" s="83">
        <v>24540.67</v>
      </c>
      <c r="C50" s="85">
        <v>27646</v>
      </c>
      <c r="D50" s="83">
        <v>28507</v>
      </c>
      <c r="E50" s="83">
        <v>28507</v>
      </c>
      <c r="F50" s="83">
        <v>28507</v>
      </c>
    </row>
    <row r="51" spans="1:6" x14ac:dyDescent="0.2">
      <c r="A51" s="89" t="s">
        <v>103</v>
      </c>
      <c r="B51" s="80">
        <f>SUM(B52:B53)</f>
        <v>89641.83</v>
      </c>
      <c r="C51" s="57">
        <f>SUM(C52:C53)</f>
        <v>148056</v>
      </c>
      <c r="D51" s="80">
        <f>SUM(D52:D53)</f>
        <v>240000</v>
      </c>
      <c r="E51" s="80">
        <f>SUM(E52:E53)</f>
        <v>240000</v>
      </c>
      <c r="F51" s="80">
        <f>SUM(F52:F53)</f>
        <v>240000</v>
      </c>
    </row>
    <row r="52" spans="1:6" x14ac:dyDescent="0.2">
      <c r="A52" s="91" t="s">
        <v>104</v>
      </c>
      <c r="B52" s="83">
        <v>81251.44</v>
      </c>
      <c r="C52" s="8">
        <v>123615</v>
      </c>
      <c r="D52" s="83">
        <v>211952</v>
      </c>
      <c r="E52" s="83">
        <v>211952</v>
      </c>
      <c r="F52" s="83">
        <v>211952</v>
      </c>
    </row>
    <row r="53" spans="1:6" x14ac:dyDescent="0.2">
      <c r="A53" s="91" t="s">
        <v>105</v>
      </c>
      <c r="B53" s="83">
        <v>8390.39</v>
      </c>
      <c r="C53" s="8">
        <v>24441</v>
      </c>
      <c r="D53" s="83">
        <v>28048</v>
      </c>
      <c r="E53" s="83">
        <v>28048</v>
      </c>
      <c r="F53" s="83">
        <v>28048</v>
      </c>
    </row>
    <row r="54" spans="1:6" ht="29" x14ac:dyDescent="0.2">
      <c r="A54" s="81" t="s">
        <v>106</v>
      </c>
      <c r="B54" s="80">
        <v>0</v>
      </c>
      <c r="C54" s="57">
        <v>7000</v>
      </c>
      <c r="D54" s="80">
        <v>4000</v>
      </c>
      <c r="E54" s="80">
        <v>4000</v>
      </c>
      <c r="F54" s="80">
        <v>4000</v>
      </c>
    </row>
    <row r="55" spans="1:6" ht="27" x14ac:dyDescent="0.2">
      <c r="A55" s="84" t="s">
        <v>107</v>
      </c>
      <c r="B55" s="83">
        <v>0</v>
      </c>
      <c r="C55" s="85">
        <v>7000</v>
      </c>
      <c r="D55" s="83">
        <v>4000</v>
      </c>
      <c r="E55" s="83">
        <v>4000</v>
      </c>
      <c r="F55" s="83">
        <v>4000</v>
      </c>
    </row>
    <row r="56" spans="1:6" ht="29" x14ac:dyDescent="0.2">
      <c r="A56" s="81" t="s">
        <v>108</v>
      </c>
      <c r="B56" s="80">
        <v>0</v>
      </c>
      <c r="C56" s="79">
        <v>0</v>
      </c>
      <c r="D56" s="80">
        <v>0</v>
      </c>
      <c r="E56" s="80">
        <v>0</v>
      </c>
      <c r="F56" s="80">
        <v>0</v>
      </c>
    </row>
    <row r="57" spans="1:6" ht="27" x14ac:dyDescent="0.2">
      <c r="A57" s="92" t="s">
        <v>109</v>
      </c>
      <c r="B57" s="83">
        <v>0</v>
      </c>
      <c r="C57" s="85">
        <v>0</v>
      </c>
      <c r="D57" s="83">
        <v>0</v>
      </c>
      <c r="E57" s="83">
        <v>0</v>
      </c>
      <c r="F57" s="83">
        <v>0</v>
      </c>
    </row>
    <row r="58" spans="1:6" ht="32" x14ac:dyDescent="0.2">
      <c r="A58" s="93" t="s">
        <v>110</v>
      </c>
      <c r="B58" s="83">
        <v>0</v>
      </c>
      <c r="C58" s="85">
        <v>0</v>
      </c>
      <c r="D58" s="83">
        <v>0</v>
      </c>
      <c r="E58" s="83">
        <v>0</v>
      </c>
      <c r="F58" s="83">
        <v>0</v>
      </c>
    </row>
    <row r="59" spans="1:6" ht="32" x14ac:dyDescent="0.2">
      <c r="A59" s="94" t="s">
        <v>111</v>
      </c>
      <c r="B59" s="88">
        <v>0</v>
      </c>
      <c r="C59" s="85">
        <v>0</v>
      </c>
      <c r="D59" s="88">
        <v>0</v>
      </c>
      <c r="E59" s="88">
        <v>0</v>
      </c>
      <c r="F59" s="88">
        <v>0</v>
      </c>
    </row>
  </sheetData>
  <mergeCells count="5">
    <mergeCell ref="A35:F35"/>
    <mergeCell ref="A1:F1"/>
    <mergeCell ref="A3:F3"/>
    <mergeCell ref="A5:F5"/>
    <mergeCell ref="A7:F7"/>
  </mergeCells>
  <phoneticPr fontId="33" type="noConversion"/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F29" sqref="F29"/>
    </sheetView>
  </sheetViews>
  <sheetFormatPr baseColWidth="10" defaultColWidth="8.83203125" defaultRowHeight="15" x14ac:dyDescent="0.2"/>
  <cols>
    <col min="1" max="1" width="37.6640625" customWidth="1"/>
    <col min="2" max="2" width="19.6640625" customWidth="1"/>
    <col min="3" max="3" width="17.1640625" customWidth="1"/>
    <col min="4" max="4" width="25.33203125" customWidth="1"/>
    <col min="5" max="5" width="23.33203125" customWidth="1"/>
    <col min="6" max="6" width="22.6640625" customWidth="1"/>
  </cols>
  <sheetData>
    <row r="1" spans="1:6" ht="42" customHeight="1" x14ac:dyDescent="0.2">
      <c r="A1" s="125" t="s">
        <v>115</v>
      </c>
      <c r="B1" s="125"/>
      <c r="C1" s="125"/>
      <c r="D1" s="125"/>
      <c r="E1" s="125"/>
      <c r="F1" s="125"/>
    </row>
    <row r="2" spans="1:6" ht="18" customHeight="1" x14ac:dyDescent="0.2">
      <c r="A2" s="3"/>
      <c r="B2" s="3"/>
      <c r="C2" s="3"/>
      <c r="D2" s="3"/>
      <c r="E2" s="3"/>
      <c r="F2" s="3"/>
    </row>
    <row r="3" spans="1:6" ht="16" x14ac:dyDescent="0.2">
      <c r="A3" s="125" t="s">
        <v>18</v>
      </c>
      <c r="B3" s="125"/>
      <c r="C3" s="125"/>
      <c r="D3" s="125"/>
      <c r="E3" s="138"/>
      <c r="F3" s="138"/>
    </row>
    <row r="4" spans="1:6" ht="18" x14ac:dyDescent="0.2">
      <c r="A4" s="3"/>
      <c r="B4" s="3"/>
      <c r="C4" s="3"/>
      <c r="D4" s="3"/>
      <c r="E4" s="4"/>
      <c r="F4" s="4"/>
    </row>
    <row r="5" spans="1:6" ht="18" customHeight="1" x14ac:dyDescent="0.2">
      <c r="A5" s="125" t="s">
        <v>4</v>
      </c>
      <c r="B5" s="126"/>
      <c r="C5" s="126"/>
      <c r="D5" s="126"/>
      <c r="E5" s="126"/>
      <c r="F5" s="126"/>
    </row>
    <row r="6" spans="1:6" ht="18" x14ac:dyDescent="0.2">
      <c r="A6" s="3"/>
      <c r="B6" s="3"/>
      <c r="C6" s="3"/>
      <c r="D6" s="3"/>
      <c r="E6" s="4"/>
      <c r="F6" s="4"/>
    </row>
    <row r="7" spans="1:6" ht="16" x14ac:dyDescent="0.2">
      <c r="A7" s="125" t="s">
        <v>13</v>
      </c>
      <c r="B7" s="143"/>
      <c r="C7" s="143"/>
      <c r="D7" s="143"/>
      <c r="E7" s="143"/>
      <c r="F7" s="143"/>
    </row>
    <row r="8" spans="1:6" ht="18" x14ac:dyDescent="0.2">
      <c r="A8" s="3"/>
      <c r="B8" s="3"/>
      <c r="C8" s="3"/>
      <c r="D8" s="3"/>
      <c r="E8" s="4"/>
      <c r="F8" s="4"/>
    </row>
    <row r="9" spans="1:6" ht="28" x14ac:dyDescent="0.2">
      <c r="A9" s="77" t="s">
        <v>41</v>
      </c>
      <c r="B9" s="96" t="s">
        <v>117</v>
      </c>
      <c r="C9" s="77" t="s">
        <v>118</v>
      </c>
      <c r="D9" s="77" t="s">
        <v>114</v>
      </c>
      <c r="E9" s="77" t="s">
        <v>30</v>
      </c>
      <c r="F9" s="77" t="s">
        <v>116</v>
      </c>
    </row>
    <row r="10" spans="1:6" ht="15.75" customHeight="1" x14ac:dyDescent="0.2">
      <c r="A10" s="9" t="s">
        <v>14</v>
      </c>
      <c r="B10" s="52">
        <v>3031462</v>
      </c>
      <c r="C10" s="57">
        <v>3772606</v>
      </c>
      <c r="D10" s="57">
        <v>3919580</v>
      </c>
      <c r="E10" s="57">
        <v>3919580</v>
      </c>
      <c r="F10" s="57">
        <v>3919580</v>
      </c>
    </row>
    <row r="11" spans="1:6" ht="15.75" customHeight="1" x14ac:dyDescent="0.2">
      <c r="A11" s="9" t="s">
        <v>56</v>
      </c>
      <c r="B11" s="52">
        <v>3031462</v>
      </c>
      <c r="C11" s="57">
        <v>3772606</v>
      </c>
      <c r="D11" s="57">
        <v>3919580</v>
      </c>
      <c r="E11" s="57">
        <v>3919580</v>
      </c>
      <c r="F11" s="57">
        <v>3919580</v>
      </c>
    </row>
    <row r="12" spans="1:6" x14ac:dyDescent="0.2">
      <c r="A12" s="51" t="s">
        <v>57</v>
      </c>
      <c r="B12" s="52">
        <v>3031462</v>
      </c>
      <c r="C12" s="57">
        <v>3772606</v>
      </c>
      <c r="D12" s="57">
        <v>3919580</v>
      </c>
      <c r="E12" s="57">
        <v>3919580</v>
      </c>
      <c r="F12" s="57">
        <v>3919580</v>
      </c>
    </row>
    <row r="13" spans="1:6" x14ac:dyDescent="0.2">
      <c r="A13" s="14" t="s">
        <v>58</v>
      </c>
      <c r="B13" s="7">
        <v>3031462</v>
      </c>
      <c r="C13" s="8">
        <v>3772606</v>
      </c>
      <c r="D13" s="8">
        <v>3919580</v>
      </c>
      <c r="E13" s="8">
        <v>3919580</v>
      </c>
      <c r="F13" s="8">
        <v>3919580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workbookViewId="0">
      <selection activeCell="C8" sqref="C8"/>
    </sheetView>
  </sheetViews>
  <sheetFormatPr baseColWidth="10" defaultColWidth="8.83203125" defaultRowHeight="15" x14ac:dyDescent="0.2"/>
  <cols>
    <col min="1" max="1" width="7.5" bestFit="1" customWidth="1"/>
    <col min="2" max="2" width="8.5" bestFit="1" customWidth="1"/>
    <col min="3" max="3" width="25.33203125" customWidth="1"/>
    <col min="4" max="4" width="16.5" customWidth="1"/>
    <col min="5" max="5" width="11.6640625" customWidth="1"/>
    <col min="6" max="8" width="25.33203125" customWidth="1"/>
  </cols>
  <sheetData>
    <row r="1" spans="1:8" ht="42" customHeight="1" x14ac:dyDescent="0.2">
      <c r="A1" s="125" t="s">
        <v>115</v>
      </c>
      <c r="B1" s="125"/>
      <c r="C1" s="125"/>
      <c r="D1" s="125"/>
      <c r="E1" s="125"/>
      <c r="F1" s="125"/>
      <c r="G1" s="125"/>
      <c r="H1" s="125"/>
    </row>
    <row r="2" spans="1:8" ht="18" customHeight="1" x14ac:dyDescent="0.2">
      <c r="A2" s="3"/>
      <c r="B2" s="3"/>
      <c r="C2" s="3"/>
      <c r="D2" s="3"/>
      <c r="E2" s="3"/>
      <c r="F2" s="3"/>
      <c r="G2" s="3"/>
      <c r="H2" s="3"/>
    </row>
    <row r="3" spans="1:8" ht="15.75" customHeight="1" x14ac:dyDescent="0.2">
      <c r="A3" s="125" t="s">
        <v>18</v>
      </c>
      <c r="B3" s="125"/>
      <c r="C3" s="125"/>
      <c r="D3" s="125"/>
      <c r="E3" s="125"/>
      <c r="F3" s="125"/>
      <c r="G3" s="125"/>
      <c r="H3" s="125"/>
    </row>
    <row r="4" spans="1:8" ht="18" x14ac:dyDescent="0.2">
      <c r="A4" s="3"/>
      <c r="B4" s="3"/>
      <c r="C4" s="3"/>
      <c r="D4" s="3"/>
      <c r="E4" s="3"/>
      <c r="F4" s="3"/>
      <c r="G4" s="4"/>
      <c r="H4" s="4"/>
    </row>
    <row r="5" spans="1:8" ht="18" customHeight="1" x14ac:dyDescent="0.2">
      <c r="A5" s="125" t="s">
        <v>42</v>
      </c>
      <c r="B5" s="125"/>
      <c r="C5" s="125"/>
      <c r="D5" s="125"/>
      <c r="E5" s="125"/>
      <c r="F5" s="125"/>
      <c r="G5" s="125"/>
      <c r="H5" s="125"/>
    </row>
    <row r="6" spans="1:8" ht="18" x14ac:dyDescent="0.2">
      <c r="A6" s="3"/>
      <c r="B6" s="3"/>
      <c r="C6" s="3"/>
      <c r="D6" s="3"/>
      <c r="E6" s="3"/>
      <c r="F6" s="3"/>
      <c r="G6" s="4"/>
      <c r="H6" s="4"/>
    </row>
    <row r="7" spans="1:8" ht="28" x14ac:dyDescent="0.2">
      <c r="A7" s="77" t="s">
        <v>5</v>
      </c>
      <c r="B7" s="96" t="s">
        <v>6</v>
      </c>
      <c r="C7" s="96" t="s">
        <v>29</v>
      </c>
      <c r="D7" s="96" t="s">
        <v>117</v>
      </c>
      <c r="E7" s="77" t="s">
        <v>118</v>
      </c>
      <c r="F7" s="77" t="s">
        <v>114</v>
      </c>
      <c r="G7" s="77" t="s">
        <v>30</v>
      </c>
      <c r="H7" s="77" t="s">
        <v>116</v>
      </c>
    </row>
    <row r="8" spans="1:8" ht="28" x14ac:dyDescent="0.2">
      <c r="A8" s="9">
        <v>8</v>
      </c>
      <c r="B8" s="9"/>
      <c r="C8" s="9" t="s">
        <v>15</v>
      </c>
      <c r="D8" s="63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9"/>
      <c r="B9" s="13">
        <v>84</v>
      </c>
      <c r="C9" s="13" t="s">
        <v>21</v>
      </c>
      <c r="D9" s="64">
        <v>0</v>
      </c>
      <c r="E9" s="50">
        <v>0</v>
      </c>
      <c r="F9" s="50">
        <v>0</v>
      </c>
      <c r="G9" s="50">
        <v>0</v>
      </c>
      <c r="H9" s="50">
        <v>0</v>
      </c>
    </row>
    <row r="10" spans="1:8" x14ac:dyDescent="0.2">
      <c r="A10" s="10"/>
      <c r="B10" s="10"/>
      <c r="C10" s="15" t="s">
        <v>54</v>
      </c>
      <c r="D10" s="65">
        <v>0</v>
      </c>
      <c r="E10" s="50">
        <v>0</v>
      </c>
      <c r="F10" s="50">
        <v>0</v>
      </c>
      <c r="G10" s="50">
        <v>0</v>
      </c>
      <c r="H10" s="50">
        <v>0</v>
      </c>
    </row>
    <row r="11" spans="1:8" ht="28" x14ac:dyDescent="0.2">
      <c r="A11" s="12">
        <v>5</v>
      </c>
      <c r="B11" s="12"/>
      <c r="C11" s="19" t="s">
        <v>16</v>
      </c>
      <c r="D11" s="47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ht="28" x14ac:dyDescent="0.2">
      <c r="A12" s="13"/>
      <c r="B12" s="13">
        <v>54</v>
      </c>
      <c r="C12" s="20" t="s">
        <v>22</v>
      </c>
      <c r="D12" s="66">
        <v>0</v>
      </c>
      <c r="E12" s="50">
        <v>0</v>
      </c>
      <c r="F12" s="50">
        <v>0</v>
      </c>
      <c r="G12" s="50">
        <v>0</v>
      </c>
      <c r="H12" s="5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"/>
  <sheetViews>
    <sheetView workbookViewId="0">
      <selection activeCell="A13" sqref="A13:I15"/>
    </sheetView>
  </sheetViews>
  <sheetFormatPr baseColWidth="10" defaultColWidth="8.83203125" defaultRowHeight="15" x14ac:dyDescent="0.2"/>
  <cols>
    <col min="1" max="1" width="8.5" customWidth="1"/>
    <col min="2" max="2" width="8.83203125" customWidth="1"/>
    <col min="3" max="3" width="8.5" customWidth="1"/>
    <col min="4" max="4" width="25.33203125" customWidth="1"/>
    <col min="5" max="5" width="9" customWidth="1"/>
    <col min="6" max="6" width="9.83203125" customWidth="1"/>
    <col min="8" max="8" width="9.83203125" customWidth="1"/>
    <col min="9" max="9" width="11.1640625" customWidth="1"/>
  </cols>
  <sheetData>
    <row r="1" spans="1:9" ht="42" customHeight="1" x14ac:dyDescent="0.2">
      <c r="A1" s="125" t="s">
        <v>115</v>
      </c>
      <c r="B1" s="125"/>
      <c r="C1" s="125"/>
      <c r="D1" s="125"/>
      <c r="E1" s="125"/>
      <c r="F1" s="125"/>
      <c r="G1" s="144"/>
      <c r="H1" s="144"/>
      <c r="I1" s="144"/>
    </row>
    <row r="2" spans="1:9" ht="18" customHeight="1" x14ac:dyDescent="0.2">
      <c r="A2" s="3"/>
      <c r="B2" s="3"/>
      <c r="C2" s="3"/>
      <c r="D2" s="3"/>
      <c r="E2" s="3"/>
      <c r="F2" s="3"/>
    </row>
    <row r="3" spans="1:9" ht="15.75" customHeight="1" x14ac:dyDescent="0.2">
      <c r="A3" s="125" t="s">
        <v>18</v>
      </c>
      <c r="B3" s="125"/>
      <c r="C3" s="125"/>
      <c r="D3" s="125"/>
      <c r="E3" s="125"/>
      <c r="F3" s="125"/>
      <c r="G3" s="144"/>
      <c r="H3" s="144"/>
      <c r="I3" s="144"/>
    </row>
    <row r="4" spans="1:9" ht="18" x14ac:dyDescent="0.2">
      <c r="A4" s="3"/>
      <c r="B4" s="3"/>
      <c r="C4" s="3"/>
      <c r="D4" s="3"/>
      <c r="E4" s="4"/>
      <c r="F4" s="4"/>
    </row>
    <row r="5" spans="1:9" ht="18" customHeight="1" x14ac:dyDescent="0.2">
      <c r="A5" s="125" t="s">
        <v>43</v>
      </c>
      <c r="B5" s="125"/>
      <c r="C5" s="125"/>
      <c r="D5" s="125"/>
      <c r="E5" s="125"/>
      <c r="F5" s="125"/>
      <c r="G5" s="144"/>
      <c r="H5" s="144"/>
      <c r="I5" s="144"/>
    </row>
    <row r="6" spans="1:9" ht="18" x14ac:dyDescent="0.2">
      <c r="A6" s="3"/>
      <c r="B6" s="3"/>
      <c r="C6" s="3"/>
      <c r="D6" s="3"/>
      <c r="E6" s="4"/>
      <c r="F6" s="4"/>
    </row>
    <row r="7" spans="1:9" ht="28" x14ac:dyDescent="0.2">
      <c r="A7" s="77" t="s">
        <v>5</v>
      </c>
      <c r="B7" s="96" t="s">
        <v>6</v>
      </c>
      <c r="C7" s="96" t="s">
        <v>53</v>
      </c>
      <c r="D7" s="96" t="s">
        <v>29</v>
      </c>
      <c r="E7" s="96" t="s">
        <v>117</v>
      </c>
      <c r="F7" s="77" t="s">
        <v>118</v>
      </c>
      <c r="G7" s="77" t="s">
        <v>114</v>
      </c>
      <c r="H7" s="77" t="s">
        <v>30</v>
      </c>
      <c r="I7" s="77" t="s">
        <v>116</v>
      </c>
    </row>
    <row r="8" spans="1:9" ht="28" x14ac:dyDescent="0.2">
      <c r="A8" s="9">
        <v>8</v>
      </c>
      <c r="B8" s="9"/>
      <c r="C8" s="9"/>
      <c r="D8" s="9" t="s">
        <v>15</v>
      </c>
      <c r="E8" s="63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9"/>
      <c r="B9" s="13">
        <v>84</v>
      </c>
      <c r="C9" s="13"/>
      <c r="D9" s="13" t="s">
        <v>21</v>
      </c>
      <c r="E9" s="64">
        <v>0</v>
      </c>
      <c r="F9" s="50">
        <v>0</v>
      </c>
      <c r="G9" s="50">
        <v>0</v>
      </c>
      <c r="H9" s="50">
        <v>0</v>
      </c>
      <c r="I9" s="50">
        <v>0</v>
      </c>
    </row>
    <row r="10" spans="1:9" x14ac:dyDescent="0.2">
      <c r="A10" s="10"/>
      <c r="B10" s="10"/>
      <c r="C10" s="49" t="s">
        <v>55</v>
      </c>
      <c r="D10" s="15" t="s">
        <v>54</v>
      </c>
      <c r="E10" s="65">
        <v>0</v>
      </c>
      <c r="F10" s="50">
        <v>0</v>
      </c>
      <c r="G10" s="50">
        <v>0</v>
      </c>
      <c r="H10" s="50">
        <v>0</v>
      </c>
      <c r="I10" s="50">
        <v>0</v>
      </c>
    </row>
    <row r="11" spans="1:9" ht="28" x14ac:dyDescent="0.2">
      <c r="A11" s="12">
        <v>5</v>
      </c>
      <c r="B11" s="12"/>
      <c r="C11" s="12"/>
      <c r="D11" s="19" t="s">
        <v>16</v>
      </c>
      <c r="E11" s="47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ht="28" x14ac:dyDescent="0.2">
      <c r="A12" s="13"/>
      <c r="B12" s="13">
        <v>54</v>
      </c>
      <c r="C12" s="13"/>
      <c r="D12" s="20" t="s">
        <v>22</v>
      </c>
      <c r="E12" s="66">
        <v>0</v>
      </c>
      <c r="F12" s="50">
        <v>0</v>
      </c>
      <c r="G12" s="50">
        <v>0</v>
      </c>
      <c r="H12" s="50">
        <v>0</v>
      </c>
      <c r="I12" s="50">
        <v>0</v>
      </c>
    </row>
    <row r="13" spans="1:9" ht="28" x14ac:dyDescent="0.2">
      <c r="A13" s="9">
        <v>4</v>
      </c>
      <c r="B13" s="9"/>
      <c r="C13" s="9"/>
      <c r="D13" s="9" t="s">
        <v>12</v>
      </c>
      <c r="E13" s="63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ht="28" x14ac:dyDescent="0.2">
      <c r="A14" s="9"/>
      <c r="B14" s="13">
        <v>45</v>
      </c>
      <c r="C14" s="13"/>
      <c r="D14" s="13" t="s">
        <v>64</v>
      </c>
      <c r="E14" s="64">
        <v>0</v>
      </c>
      <c r="F14" s="50">
        <v>0</v>
      </c>
      <c r="G14" s="50">
        <v>0</v>
      </c>
      <c r="H14" s="50">
        <v>0</v>
      </c>
      <c r="I14" s="50">
        <v>0</v>
      </c>
    </row>
    <row r="15" spans="1:9" x14ac:dyDescent="0.2">
      <c r="A15" s="10"/>
      <c r="B15" s="10"/>
      <c r="C15" s="49" t="s">
        <v>55</v>
      </c>
      <c r="D15" s="15" t="s">
        <v>54</v>
      </c>
      <c r="E15" s="65">
        <v>0</v>
      </c>
      <c r="F15" s="50">
        <v>0</v>
      </c>
      <c r="G15" s="50">
        <v>0</v>
      </c>
      <c r="H15" s="50">
        <v>0</v>
      </c>
      <c r="I15" s="5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FDAA-01DA-4DA2-8613-BB1EE2520490}">
  <dimension ref="A1:I163"/>
  <sheetViews>
    <sheetView tabSelected="1" topLeftCell="A130" workbookViewId="0">
      <selection activeCell="B163" sqref="B163"/>
    </sheetView>
  </sheetViews>
  <sheetFormatPr baseColWidth="10" defaultColWidth="8.83203125" defaultRowHeight="15" x14ac:dyDescent="0.2"/>
  <cols>
    <col min="1" max="1" width="20.5" customWidth="1"/>
    <col min="2" max="2" width="57.5" customWidth="1"/>
    <col min="3" max="3" width="25.33203125" customWidth="1"/>
    <col min="4" max="4" width="15.5" customWidth="1"/>
    <col min="5" max="5" width="25.33203125" customWidth="1"/>
    <col min="6" max="6" width="24.83203125" customWidth="1"/>
    <col min="7" max="7" width="21.1640625" customWidth="1"/>
    <col min="8" max="8" width="28.83203125" customWidth="1"/>
  </cols>
  <sheetData>
    <row r="1" spans="1:9" ht="42" customHeight="1" x14ac:dyDescent="0.2">
      <c r="A1" s="125" t="s">
        <v>115</v>
      </c>
      <c r="B1" s="125"/>
      <c r="C1" s="125"/>
      <c r="D1" s="125"/>
      <c r="E1" s="125"/>
      <c r="F1" s="125"/>
      <c r="G1" s="125"/>
      <c r="H1" s="68"/>
      <c r="I1" s="68"/>
    </row>
    <row r="2" spans="1:9" ht="18" x14ac:dyDescent="0.2">
      <c r="A2" s="3"/>
      <c r="B2" s="3"/>
      <c r="C2" s="3"/>
      <c r="D2" s="3"/>
      <c r="E2" s="3"/>
      <c r="F2" s="4"/>
      <c r="G2" s="4"/>
    </row>
    <row r="3" spans="1:9" ht="18" customHeight="1" x14ac:dyDescent="0.3">
      <c r="A3" s="148" t="s">
        <v>17</v>
      </c>
      <c r="B3" s="149"/>
      <c r="C3" s="149"/>
      <c r="D3" s="149"/>
      <c r="E3" s="149"/>
      <c r="F3" s="149"/>
      <c r="G3" s="149"/>
    </row>
    <row r="4" spans="1:9" s="67" customFormat="1" ht="28" x14ac:dyDescent="0.2">
      <c r="A4" s="95" t="s">
        <v>19</v>
      </c>
      <c r="B4" s="95" t="s">
        <v>29</v>
      </c>
      <c r="C4" s="96" t="s">
        <v>117</v>
      </c>
      <c r="D4" s="77" t="s">
        <v>118</v>
      </c>
      <c r="E4" s="77" t="s">
        <v>114</v>
      </c>
      <c r="F4" s="77" t="s">
        <v>30</v>
      </c>
      <c r="G4" s="77" t="s">
        <v>116</v>
      </c>
    </row>
    <row r="5" spans="1:9" s="67" customFormat="1" x14ac:dyDescent="0.2">
      <c r="A5" s="153" t="s">
        <v>129</v>
      </c>
      <c r="B5" s="154"/>
      <c r="C5" s="71"/>
      <c r="D5" s="71"/>
      <c r="E5" s="71"/>
      <c r="F5" s="71"/>
      <c r="G5" s="71"/>
    </row>
    <row r="6" spans="1:9" s="67" customFormat="1" x14ac:dyDescent="0.2">
      <c r="A6" s="155" t="s">
        <v>119</v>
      </c>
      <c r="B6" s="156"/>
      <c r="C6" s="107">
        <f>SUM(C7:C13)</f>
        <v>3031462</v>
      </c>
      <c r="D6" s="107">
        <f>SUM(D7:D13)</f>
        <v>3772606</v>
      </c>
      <c r="E6" s="119">
        <f>SUM(E7:E13)</f>
        <v>3919580</v>
      </c>
      <c r="F6" s="119">
        <f>SUM(F7:F13)</f>
        <v>3919580</v>
      </c>
      <c r="G6" s="119">
        <f>SUM(G7:G13)</f>
        <v>3919580</v>
      </c>
    </row>
    <row r="7" spans="1:9" s="67" customFormat="1" ht="16" x14ac:dyDescent="0.2">
      <c r="A7" s="99">
        <v>1</v>
      </c>
      <c r="B7" s="100" t="s">
        <v>120</v>
      </c>
      <c r="C7" s="106">
        <v>89642</v>
      </c>
      <c r="D7" s="106">
        <v>148056</v>
      </c>
      <c r="E7" s="120">
        <v>240000</v>
      </c>
      <c r="F7" s="120">
        <v>240000</v>
      </c>
      <c r="G7" s="120">
        <v>240000</v>
      </c>
    </row>
    <row r="8" spans="1:9" s="67" customFormat="1" ht="16" x14ac:dyDescent="0.2">
      <c r="A8" s="99">
        <v>3</v>
      </c>
      <c r="B8" s="100" t="s">
        <v>121</v>
      </c>
      <c r="C8" s="106">
        <v>24541</v>
      </c>
      <c r="D8" s="106">
        <v>27646</v>
      </c>
      <c r="E8" s="120">
        <v>28507</v>
      </c>
      <c r="F8" s="120">
        <v>28507</v>
      </c>
      <c r="G8" s="120">
        <v>28507</v>
      </c>
    </row>
    <row r="9" spans="1:9" s="67" customFormat="1" ht="16" x14ac:dyDescent="0.2">
      <c r="A9" s="99">
        <v>4</v>
      </c>
      <c r="B9" s="100" t="s">
        <v>122</v>
      </c>
      <c r="C9" s="106">
        <v>43680</v>
      </c>
      <c r="D9" s="106">
        <v>36004</v>
      </c>
      <c r="E9" s="120">
        <v>30700</v>
      </c>
      <c r="F9" s="120">
        <v>30700</v>
      </c>
      <c r="G9" s="120">
        <v>30700</v>
      </c>
    </row>
    <row r="10" spans="1:9" s="67" customFormat="1" ht="16" x14ac:dyDescent="0.2">
      <c r="A10" s="99">
        <v>5</v>
      </c>
      <c r="B10" s="100" t="s">
        <v>123</v>
      </c>
      <c r="C10" s="106">
        <v>2873599</v>
      </c>
      <c r="D10" s="106">
        <v>3553900</v>
      </c>
      <c r="E10" s="120">
        <v>3616373</v>
      </c>
      <c r="F10" s="120">
        <v>3616373</v>
      </c>
      <c r="G10" s="120">
        <v>3616373</v>
      </c>
    </row>
    <row r="11" spans="1:9" s="67" customFormat="1" ht="16" x14ac:dyDescent="0.2">
      <c r="A11" s="99">
        <v>6</v>
      </c>
      <c r="B11" s="100" t="s">
        <v>124</v>
      </c>
      <c r="C11" s="106">
        <v>0</v>
      </c>
      <c r="D11" s="106">
        <v>7000</v>
      </c>
      <c r="E11" s="120">
        <v>4000</v>
      </c>
      <c r="F11" s="120">
        <v>4000</v>
      </c>
      <c r="G11" s="120">
        <v>4000</v>
      </c>
    </row>
    <row r="12" spans="1:9" s="67" customFormat="1" ht="16" x14ac:dyDescent="0.2">
      <c r="A12" s="99">
        <v>7</v>
      </c>
      <c r="B12" s="100" t="s">
        <v>125</v>
      </c>
      <c r="C12" s="106">
        <v>0</v>
      </c>
      <c r="D12" s="106">
        <v>0</v>
      </c>
      <c r="E12" s="120">
        <v>0</v>
      </c>
      <c r="F12" s="120">
        <v>0</v>
      </c>
      <c r="G12" s="120">
        <v>0</v>
      </c>
    </row>
    <row r="13" spans="1:9" s="67" customFormat="1" x14ac:dyDescent="0.2">
      <c r="A13" s="99">
        <v>8</v>
      </c>
      <c r="B13" s="47" t="s">
        <v>15</v>
      </c>
      <c r="C13" s="106">
        <v>0</v>
      </c>
      <c r="D13" s="106">
        <v>0</v>
      </c>
      <c r="E13" s="120">
        <v>0</v>
      </c>
      <c r="F13" s="120">
        <v>0</v>
      </c>
      <c r="G13" s="120">
        <v>0</v>
      </c>
    </row>
    <row r="14" spans="1:9" x14ac:dyDescent="0.2">
      <c r="A14" s="117" t="s">
        <v>126</v>
      </c>
      <c r="B14" s="117"/>
      <c r="C14" s="118">
        <f>SUM(C16,C44)</f>
        <v>3031461.62</v>
      </c>
      <c r="D14" s="118">
        <v>3772606</v>
      </c>
      <c r="E14" s="118">
        <v>3919580</v>
      </c>
      <c r="F14" s="118">
        <v>3919580</v>
      </c>
      <c r="G14" s="118">
        <v>3919580</v>
      </c>
    </row>
    <row r="15" spans="1:9" x14ac:dyDescent="0.2">
      <c r="A15" s="112" t="s">
        <v>127</v>
      </c>
      <c r="B15" s="112"/>
      <c r="C15" s="113">
        <v>3031462.62</v>
      </c>
      <c r="D15" s="113">
        <v>3722606</v>
      </c>
      <c r="E15" s="116">
        <f>SUM(E17,E45,E51,E61,E66,E75,E87,E92,E111,E123,E132,E136,E143,E147,E151)</f>
        <v>3919580</v>
      </c>
      <c r="F15" s="116">
        <f>SUM(F17,F45,F51,F61,F66,F75,F87,F92,F111,F123,F132,F136,F143,F147,F151)</f>
        <v>3919580</v>
      </c>
      <c r="G15" s="116">
        <f>SUM(G17,G45,G51,G61,G66,G75,G87,G92,G111,G123,G132,G136,G143,G147,G151)</f>
        <v>3919580</v>
      </c>
    </row>
    <row r="16" spans="1:9" x14ac:dyDescent="0.2">
      <c r="A16" s="110" t="s">
        <v>130</v>
      </c>
      <c r="B16" s="110"/>
      <c r="C16" s="111">
        <f>SUM(C17,C30,C34)</f>
        <v>411182.78</v>
      </c>
      <c r="D16" s="111">
        <v>385443</v>
      </c>
      <c r="E16" s="111" t="s">
        <v>131</v>
      </c>
      <c r="F16" s="111" t="s">
        <v>131</v>
      </c>
      <c r="G16" s="111" t="s">
        <v>131</v>
      </c>
    </row>
    <row r="17" spans="1:7" x14ac:dyDescent="0.2">
      <c r="A17" s="72" t="s">
        <v>128</v>
      </c>
      <c r="B17" s="72"/>
      <c r="C17" s="73">
        <v>325738.77</v>
      </c>
      <c r="D17" s="105">
        <v>385443</v>
      </c>
      <c r="E17" s="73">
        <f>SUM(E18,E22,E25,E30,E34)</f>
        <v>383381</v>
      </c>
      <c r="F17" s="73">
        <f>SUM(F18,F22,F25,F30,F34)</f>
        <v>383381</v>
      </c>
      <c r="G17" s="73">
        <f>SUM(G18,G22,G25,G30,G34)</f>
        <v>383381</v>
      </c>
    </row>
    <row r="18" spans="1:7" x14ac:dyDescent="0.2">
      <c r="A18" s="74" t="s">
        <v>65</v>
      </c>
      <c r="B18" s="74"/>
      <c r="C18" s="75">
        <v>0</v>
      </c>
      <c r="D18" s="109">
        <v>37084</v>
      </c>
      <c r="E18" s="75">
        <v>94381</v>
      </c>
      <c r="F18" s="75">
        <v>94381</v>
      </c>
      <c r="G18" s="75">
        <v>94381</v>
      </c>
    </row>
    <row r="19" spans="1:7" x14ac:dyDescent="0.2">
      <c r="A19" s="76" t="s">
        <v>66</v>
      </c>
      <c r="B19" s="76"/>
      <c r="C19" s="102">
        <f>SUM(C20:C21)</f>
        <v>0</v>
      </c>
      <c r="D19" s="103">
        <v>37084</v>
      </c>
      <c r="E19" s="76">
        <v>94381</v>
      </c>
      <c r="F19" s="76">
        <v>94381</v>
      </c>
      <c r="G19" s="76">
        <v>94381</v>
      </c>
    </row>
    <row r="20" spans="1:7" x14ac:dyDescent="0.2">
      <c r="A20" s="76" t="s">
        <v>67</v>
      </c>
      <c r="B20" s="76"/>
      <c r="C20" s="102">
        <v>0</v>
      </c>
      <c r="D20" s="103">
        <v>35384</v>
      </c>
      <c r="E20" s="76">
        <v>0</v>
      </c>
      <c r="F20" s="76">
        <v>0</v>
      </c>
      <c r="G20" s="76">
        <v>0</v>
      </c>
    </row>
    <row r="21" spans="1:7" x14ac:dyDescent="0.2">
      <c r="A21" s="76" t="s">
        <v>68</v>
      </c>
      <c r="B21" s="76"/>
      <c r="C21">
        <v>0</v>
      </c>
      <c r="D21" s="103">
        <v>1700</v>
      </c>
      <c r="E21" s="76">
        <v>94381</v>
      </c>
      <c r="F21" s="76">
        <v>94381</v>
      </c>
      <c r="G21" s="76">
        <v>94381</v>
      </c>
    </row>
    <row r="22" spans="1:7" x14ac:dyDescent="0.2">
      <c r="A22" s="74" t="s">
        <v>69</v>
      </c>
      <c r="B22" s="74"/>
      <c r="C22" s="75">
        <v>0</v>
      </c>
      <c r="D22" s="109">
        <v>12000</v>
      </c>
      <c r="E22" s="75">
        <v>0</v>
      </c>
      <c r="F22" s="75">
        <v>0</v>
      </c>
      <c r="G22" s="75">
        <v>0</v>
      </c>
    </row>
    <row r="23" spans="1:7" x14ac:dyDescent="0.2">
      <c r="A23" s="76" t="s">
        <v>66</v>
      </c>
      <c r="B23" s="76"/>
      <c r="C23" s="102">
        <v>0</v>
      </c>
      <c r="D23" s="103">
        <v>12000</v>
      </c>
      <c r="E23" s="76">
        <v>0</v>
      </c>
      <c r="F23" s="76">
        <v>0</v>
      </c>
      <c r="G23" s="76">
        <v>0</v>
      </c>
    </row>
    <row r="24" spans="1:7" x14ac:dyDescent="0.2">
      <c r="A24" s="76" t="s">
        <v>67</v>
      </c>
      <c r="B24" s="76"/>
      <c r="C24" s="102">
        <v>0</v>
      </c>
      <c r="D24" s="103">
        <v>12000</v>
      </c>
      <c r="E24" s="76">
        <v>0</v>
      </c>
      <c r="F24" s="76">
        <v>0</v>
      </c>
      <c r="G24" s="76">
        <v>0</v>
      </c>
    </row>
    <row r="25" spans="1:7" x14ac:dyDescent="0.2">
      <c r="A25" s="74" t="s">
        <v>70</v>
      </c>
      <c r="B25" s="74"/>
      <c r="C25" s="75">
        <v>325738.77</v>
      </c>
      <c r="D25" s="109">
        <v>336359</v>
      </c>
      <c r="E25" s="75">
        <f>SUM(E27:E29)</f>
        <v>278600</v>
      </c>
      <c r="F25" s="75">
        <f>SUM(F27:F29)</f>
        <v>278600</v>
      </c>
      <c r="G25" s="75">
        <f>SUM(G27:G29)</f>
        <v>278600</v>
      </c>
    </row>
    <row r="26" spans="1:7" x14ac:dyDescent="0.2">
      <c r="A26" s="76" t="s">
        <v>66</v>
      </c>
      <c r="B26" s="76"/>
      <c r="C26" s="103">
        <f>SUM(C27:C29)</f>
        <v>325738.77</v>
      </c>
      <c r="D26" s="103">
        <v>336359</v>
      </c>
      <c r="E26" s="76">
        <v>278600</v>
      </c>
      <c r="F26" s="76">
        <v>278600</v>
      </c>
      <c r="G26" s="76">
        <v>278600</v>
      </c>
    </row>
    <row r="27" spans="1:7" x14ac:dyDescent="0.2">
      <c r="A27" s="76" t="s">
        <v>67</v>
      </c>
      <c r="B27" s="76"/>
      <c r="C27" s="102">
        <v>228876.63</v>
      </c>
      <c r="D27" s="103">
        <v>203999</v>
      </c>
      <c r="E27" s="76">
        <v>211791</v>
      </c>
      <c r="F27" s="76">
        <v>211791</v>
      </c>
      <c r="G27" s="76">
        <v>211791</v>
      </c>
    </row>
    <row r="28" spans="1:7" x14ac:dyDescent="0.2">
      <c r="A28" s="76" t="s">
        <v>71</v>
      </c>
      <c r="B28" s="76"/>
      <c r="C28" s="102">
        <v>1852.93</v>
      </c>
      <c r="D28" s="103">
        <v>1860</v>
      </c>
      <c r="E28" s="76">
        <v>1860</v>
      </c>
      <c r="F28" s="76">
        <v>1860</v>
      </c>
      <c r="G28" s="76">
        <v>1860</v>
      </c>
    </row>
    <row r="29" spans="1:7" x14ac:dyDescent="0.2">
      <c r="A29" s="76" t="s">
        <v>68</v>
      </c>
      <c r="B29" s="76"/>
      <c r="C29" s="102">
        <v>95009.21</v>
      </c>
      <c r="D29" s="103">
        <v>130500</v>
      </c>
      <c r="E29" s="76">
        <v>64949</v>
      </c>
      <c r="F29" s="76">
        <v>64949</v>
      </c>
      <c r="G29" s="76">
        <v>64949</v>
      </c>
    </row>
    <row r="30" spans="1:7" x14ac:dyDescent="0.2">
      <c r="A30" s="72" t="s">
        <v>128</v>
      </c>
      <c r="B30" s="72"/>
      <c r="C30" s="73">
        <v>16448.150000000001</v>
      </c>
      <c r="D30" s="105">
        <v>0</v>
      </c>
      <c r="E30" s="73">
        <v>4000</v>
      </c>
      <c r="F30" s="73">
        <v>4000</v>
      </c>
      <c r="G30" s="73">
        <v>4000</v>
      </c>
    </row>
    <row r="31" spans="1:7" x14ac:dyDescent="0.2">
      <c r="A31" s="74" t="s">
        <v>70</v>
      </c>
      <c r="B31" s="74"/>
      <c r="C31" s="75">
        <v>16448.150000000001</v>
      </c>
      <c r="D31" s="109">
        <v>0</v>
      </c>
      <c r="E31" s="75">
        <v>4000</v>
      </c>
      <c r="F31" s="75">
        <v>4000</v>
      </c>
      <c r="G31" s="75">
        <v>4000</v>
      </c>
    </row>
    <row r="32" spans="1:7" x14ac:dyDescent="0.2">
      <c r="A32" s="76" t="s">
        <v>72</v>
      </c>
      <c r="B32" s="76"/>
      <c r="C32" s="76">
        <v>16448.150000000001</v>
      </c>
      <c r="D32" s="103">
        <v>0</v>
      </c>
      <c r="E32" s="76">
        <v>4000</v>
      </c>
      <c r="F32" s="76">
        <v>4000</v>
      </c>
      <c r="G32" s="76">
        <v>4000</v>
      </c>
    </row>
    <row r="33" spans="1:7" x14ac:dyDescent="0.2">
      <c r="A33" s="76" t="s">
        <v>73</v>
      </c>
      <c r="B33" s="76"/>
      <c r="C33" s="102">
        <v>16448.150000000001</v>
      </c>
      <c r="D33" s="103">
        <v>0</v>
      </c>
      <c r="E33" s="76">
        <v>4000</v>
      </c>
      <c r="F33" s="76">
        <v>4000</v>
      </c>
      <c r="G33" s="76">
        <v>4000</v>
      </c>
    </row>
    <row r="34" spans="1:7" x14ac:dyDescent="0.2">
      <c r="A34" s="72" t="s">
        <v>128</v>
      </c>
      <c r="B34" s="72"/>
      <c r="C34" s="73">
        <f>SUM(C35,C38)</f>
        <v>68995.86</v>
      </c>
      <c r="D34" s="105">
        <v>0</v>
      </c>
      <c r="E34" s="73">
        <v>6400</v>
      </c>
      <c r="F34" s="73">
        <v>6400</v>
      </c>
      <c r="G34" s="73">
        <v>6400</v>
      </c>
    </row>
    <row r="35" spans="1:7" x14ac:dyDescent="0.2">
      <c r="A35" s="74" t="s">
        <v>65</v>
      </c>
      <c r="B35" s="74"/>
      <c r="C35" s="75">
        <v>11322.78</v>
      </c>
      <c r="D35" s="109">
        <v>0</v>
      </c>
      <c r="E35" s="75">
        <v>0</v>
      </c>
      <c r="F35" s="75">
        <v>0</v>
      </c>
      <c r="G35" s="75">
        <v>0</v>
      </c>
    </row>
    <row r="36" spans="1:7" x14ac:dyDescent="0.2">
      <c r="A36" s="76" t="s">
        <v>72</v>
      </c>
      <c r="B36" s="76"/>
      <c r="C36" s="76">
        <v>11322.78</v>
      </c>
      <c r="D36" s="103">
        <v>0</v>
      </c>
      <c r="E36" s="76">
        <v>0</v>
      </c>
      <c r="F36" s="76">
        <v>0</v>
      </c>
      <c r="G36" s="76">
        <v>0</v>
      </c>
    </row>
    <row r="37" spans="1:7" x14ac:dyDescent="0.2">
      <c r="A37" s="76" t="s">
        <v>74</v>
      </c>
      <c r="B37" s="76"/>
      <c r="C37" s="102">
        <v>11322.78</v>
      </c>
      <c r="D37" s="103">
        <v>0</v>
      </c>
      <c r="E37" s="76">
        <v>0</v>
      </c>
      <c r="F37" s="76">
        <v>0</v>
      </c>
      <c r="G37" s="76">
        <v>0</v>
      </c>
    </row>
    <row r="38" spans="1:7" x14ac:dyDescent="0.2">
      <c r="A38" s="74" t="s">
        <v>70</v>
      </c>
      <c r="B38" s="74"/>
      <c r="C38" s="75">
        <v>57673.08</v>
      </c>
      <c r="D38" s="109">
        <v>0</v>
      </c>
      <c r="E38" s="75">
        <v>6400</v>
      </c>
      <c r="F38" s="75">
        <v>6400</v>
      </c>
      <c r="G38" s="75">
        <v>6400</v>
      </c>
    </row>
    <row r="39" spans="1:7" x14ac:dyDescent="0.2">
      <c r="A39" s="76" t="s">
        <v>72</v>
      </c>
      <c r="B39" s="76"/>
      <c r="C39" s="76">
        <v>57673.08</v>
      </c>
      <c r="D39" s="103">
        <v>0</v>
      </c>
      <c r="E39" s="76">
        <v>6400</v>
      </c>
      <c r="F39" s="76">
        <v>6400</v>
      </c>
      <c r="G39" s="76">
        <v>6400</v>
      </c>
    </row>
    <row r="40" spans="1:7" x14ac:dyDescent="0.2">
      <c r="A40" s="76" t="s">
        <v>74</v>
      </c>
      <c r="B40" s="76"/>
      <c r="C40" s="102">
        <v>57673.08</v>
      </c>
      <c r="D40" s="103">
        <v>0</v>
      </c>
      <c r="E40" s="76">
        <v>6400</v>
      </c>
      <c r="F40" s="76">
        <v>6400</v>
      </c>
      <c r="G40" s="76">
        <v>6400</v>
      </c>
    </row>
    <row r="41" spans="1:7" x14ac:dyDescent="0.2">
      <c r="A41" s="74" t="s">
        <v>75</v>
      </c>
      <c r="B41" s="74"/>
      <c r="C41" s="75">
        <v>0</v>
      </c>
      <c r="D41" s="109">
        <v>0</v>
      </c>
      <c r="E41" s="75">
        <v>0</v>
      </c>
      <c r="F41" s="75">
        <v>0</v>
      </c>
      <c r="G41" s="75">
        <v>0</v>
      </c>
    </row>
    <row r="42" spans="1:7" x14ac:dyDescent="0.2">
      <c r="A42" s="76" t="s">
        <v>72</v>
      </c>
      <c r="B42" s="76"/>
      <c r="C42" s="76">
        <v>0</v>
      </c>
      <c r="D42" s="103">
        <v>0</v>
      </c>
      <c r="E42" s="76">
        <v>0</v>
      </c>
      <c r="F42" s="76">
        <v>0</v>
      </c>
      <c r="G42" s="76">
        <v>0</v>
      </c>
    </row>
    <row r="43" spans="1:7" x14ac:dyDescent="0.2">
      <c r="A43" s="76" t="s">
        <v>74</v>
      </c>
      <c r="B43" s="76"/>
      <c r="C43" s="76">
        <v>0</v>
      </c>
      <c r="D43" s="103">
        <v>0</v>
      </c>
      <c r="E43" s="76">
        <v>0</v>
      </c>
      <c r="F43" s="76">
        <v>0</v>
      </c>
      <c r="G43" s="76">
        <v>0</v>
      </c>
    </row>
    <row r="44" spans="1:7" x14ac:dyDescent="0.2">
      <c r="A44" s="110" t="s">
        <v>76</v>
      </c>
      <c r="B44" s="110"/>
      <c r="C44" s="111">
        <f>SUM(C45,C51,C61,C66,C75,C87,C92,C111,C123,C132,C136,C143,C147,C151)</f>
        <v>2620278.8400000003</v>
      </c>
      <c r="D44" s="111">
        <v>3387163</v>
      </c>
      <c r="E44" s="108" t="s">
        <v>131</v>
      </c>
      <c r="F44" s="108" t="s">
        <v>131</v>
      </c>
      <c r="G44" s="108" t="s">
        <v>131</v>
      </c>
    </row>
    <row r="45" spans="1:7" x14ac:dyDescent="0.2">
      <c r="A45" s="114" t="s">
        <v>132</v>
      </c>
      <c r="B45" s="72"/>
      <c r="C45" s="73">
        <v>10521.13</v>
      </c>
      <c r="D45" s="105">
        <v>11550</v>
      </c>
      <c r="E45" s="73">
        <v>8500</v>
      </c>
      <c r="F45" s="73">
        <v>8500</v>
      </c>
      <c r="G45" s="73">
        <v>8500</v>
      </c>
    </row>
    <row r="46" spans="1:7" x14ac:dyDescent="0.2">
      <c r="A46" s="74" t="s">
        <v>77</v>
      </c>
      <c r="B46" s="74"/>
      <c r="C46" s="75">
        <f>SUM(C47,C49)</f>
        <v>10521.130000000001</v>
      </c>
      <c r="D46" s="109">
        <v>11550</v>
      </c>
      <c r="E46" s="75">
        <v>8500</v>
      </c>
      <c r="F46" s="75">
        <v>8500</v>
      </c>
      <c r="G46" s="75">
        <v>8500</v>
      </c>
    </row>
    <row r="47" spans="1:7" x14ac:dyDescent="0.2">
      <c r="A47" s="76" t="s">
        <v>66</v>
      </c>
      <c r="B47" s="76"/>
      <c r="C47" s="76">
        <v>6430.39</v>
      </c>
      <c r="D47" s="103">
        <v>8550</v>
      </c>
      <c r="E47" s="76">
        <v>8500</v>
      </c>
      <c r="F47" s="76">
        <v>8500</v>
      </c>
      <c r="G47" s="76">
        <v>8500</v>
      </c>
    </row>
    <row r="48" spans="1:7" x14ac:dyDescent="0.2">
      <c r="A48" s="76" t="s">
        <v>67</v>
      </c>
      <c r="B48" s="76"/>
      <c r="C48" s="102">
        <v>6430.39</v>
      </c>
      <c r="D48" s="103">
        <v>8550</v>
      </c>
      <c r="E48" s="76">
        <v>8500</v>
      </c>
      <c r="F48" s="76">
        <v>8500</v>
      </c>
      <c r="G48" s="76">
        <v>8500</v>
      </c>
    </row>
    <row r="49" spans="1:7" x14ac:dyDescent="0.2">
      <c r="A49" s="76" t="s">
        <v>72</v>
      </c>
      <c r="B49" s="76"/>
      <c r="C49" s="76">
        <v>4090.74</v>
      </c>
      <c r="D49" s="103">
        <v>3000</v>
      </c>
      <c r="E49" s="76">
        <v>0</v>
      </c>
      <c r="F49" s="76">
        <v>0</v>
      </c>
      <c r="G49" s="76">
        <v>0</v>
      </c>
    </row>
    <row r="50" spans="1:7" x14ac:dyDescent="0.2">
      <c r="A50" s="76" t="s">
        <v>73</v>
      </c>
      <c r="B50" s="76"/>
      <c r="C50" s="102">
        <v>4090.74</v>
      </c>
      <c r="D50" s="103">
        <v>3000</v>
      </c>
      <c r="E50" s="76">
        <v>0</v>
      </c>
      <c r="F50" s="76">
        <v>0</v>
      </c>
      <c r="G50" s="76">
        <v>0</v>
      </c>
    </row>
    <row r="51" spans="1:7" x14ac:dyDescent="0.2">
      <c r="A51" s="114" t="s">
        <v>133</v>
      </c>
      <c r="B51" s="72"/>
      <c r="C51" s="73">
        <f>SUM(C52,C56)</f>
        <v>74078.28</v>
      </c>
      <c r="D51" s="105">
        <v>90300</v>
      </c>
      <c r="E51" s="73">
        <f>SUM(E52,E56)</f>
        <v>127800</v>
      </c>
      <c r="F51" s="73">
        <f>SUM(F52,F56)</f>
        <v>127800</v>
      </c>
      <c r="G51" s="73">
        <f>SUM(G52,G56)</f>
        <v>127800</v>
      </c>
    </row>
    <row r="52" spans="1:7" x14ac:dyDescent="0.2">
      <c r="A52" s="74" t="s">
        <v>65</v>
      </c>
      <c r="B52" s="74"/>
      <c r="C52" s="75">
        <v>58743.06</v>
      </c>
      <c r="D52" s="109">
        <v>77300</v>
      </c>
      <c r="E52" s="75">
        <f>SUM(E53)</f>
        <v>109300</v>
      </c>
      <c r="F52" s="75">
        <f>SUM(F53)</f>
        <v>109300</v>
      </c>
      <c r="G52" s="75">
        <f>SUM(G53)</f>
        <v>109300</v>
      </c>
    </row>
    <row r="53" spans="1:7" x14ac:dyDescent="0.2">
      <c r="A53" s="76" t="s">
        <v>66</v>
      </c>
      <c r="B53" s="76"/>
      <c r="C53" s="76">
        <f>SUM(C54:C55)</f>
        <v>58743.06</v>
      </c>
      <c r="D53" s="103">
        <v>77300</v>
      </c>
      <c r="E53" s="76">
        <f>SUM(E54:E55)</f>
        <v>109300</v>
      </c>
      <c r="F53" s="76">
        <f>SUM(F54:F55)</f>
        <v>109300</v>
      </c>
      <c r="G53" s="76">
        <f>SUM(G54:G55)</f>
        <v>109300</v>
      </c>
    </row>
    <row r="54" spans="1:7" x14ac:dyDescent="0.2">
      <c r="A54" s="76" t="s">
        <v>78</v>
      </c>
      <c r="B54" s="76"/>
      <c r="C54" s="102">
        <v>58543.1</v>
      </c>
      <c r="D54" s="103">
        <v>77000</v>
      </c>
      <c r="E54" s="76">
        <v>109000</v>
      </c>
      <c r="F54" s="76">
        <v>109000</v>
      </c>
      <c r="G54" s="76">
        <v>109000</v>
      </c>
    </row>
    <row r="55" spans="1:7" x14ac:dyDescent="0.2">
      <c r="A55" s="76" t="s">
        <v>67</v>
      </c>
      <c r="B55" s="76"/>
      <c r="C55" s="102">
        <v>199.96</v>
      </c>
      <c r="D55" s="103">
        <v>300</v>
      </c>
      <c r="E55" s="76">
        <v>300</v>
      </c>
      <c r="F55" s="76">
        <v>300</v>
      </c>
      <c r="G55" s="76">
        <v>300</v>
      </c>
    </row>
    <row r="56" spans="1:7" x14ac:dyDescent="0.2">
      <c r="A56" s="74" t="s">
        <v>77</v>
      </c>
      <c r="B56" s="74"/>
      <c r="C56" s="75">
        <f>SUM(C57,C59)</f>
        <v>15335.22</v>
      </c>
      <c r="D56" s="109">
        <v>13000</v>
      </c>
      <c r="E56" s="75">
        <f>SUM(E59,E57)</f>
        <v>18500</v>
      </c>
      <c r="F56" s="75">
        <f>SUM(F59,F57)</f>
        <v>18500</v>
      </c>
      <c r="G56" s="75">
        <f>SUM(G59,G57)</f>
        <v>18500</v>
      </c>
    </row>
    <row r="57" spans="1:7" x14ac:dyDescent="0.2">
      <c r="A57" s="76" t="s">
        <v>66</v>
      </c>
      <c r="B57" s="76"/>
      <c r="C57" s="76">
        <v>9447.7199999999993</v>
      </c>
      <c r="D57" s="103">
        <v>8000</v>
      </c>
      <c r="E57" s="76">
        <v>15500</v>
      </c>
      <c r="F57" s="76">
        <v>15500</v>
      </c>
      <c r="G57" s="76">
        <v>15500</v>
      </c>
    </row>
    <row r="58" spans="1:7" x14ac:dyDescent="0.2">
      <c r="A58" s="76" t="s">
        <v>67</v>
      </c>
      <c r="B58" s="76"/>
      <c r="C58" s="102">
        <v>9447.7199999999993</v>
      </c>
      <c r="D58" s="103">
        <v>8000</v>
      </c>
      <c r="E58" s="76">
        <v>15500</v>
      </c>
      <c r="F58" s="76">
        <v>15500</v>
      </c>
      <c r="G58" s="76">
        <v>15500</v>
      </c>
    </row>
    <row r="59" spans="1:7" x14ac:dyDescent="0.2">
      <c r="A59" s="76" t="s">
        <v>72</v>
      </c>
      <c r="B59" s="76"/>
      <c r="C59" s="76">
        <v>5887.5</v>
      </c>
      <c r="D59" s="103">
        <v>5000</v>
      </c>
      <c r="E59" s="76">
        <v>3000</v>
      </c>
      <c r="F59" s="76">
        <v>3000</v>
      </c>
      <c r="G59" s="76">
        <v>3000</v>
      </c>
    </row>
    <row r="60" spans="1:7" x14ac:dyDescent="0.2">
      <c r="A60" s="76" t="s">
        <v>73</v>
      </c>
      <c r="B60" s="76"/>
      <c r="C60" s="102">
        <v>5887.5</v>
      </c>
      <c r="D60" s="103">
        <v>5000</v>
      </c>
      <c r="E60" s="76">
        <v>3000</v>
      </c>
      <c r="F60" s="76">
        <v>3000</v>
      </c>
      <c r="G60" s="76">
        <v>3000</v>
      </c>
    </row>
    <row r="61" spans="1:7" x14ac:dyDescent="0.2">
      <c r="A61" s="114" t="s">
        <v>134</v>
      </c>
      <c r="B61" s="72"/>
      <c r="C61" s="73">
        <v>2146517.04</v>
      </c>
      <c r="D61" s="105">
        <v>2854000</v>
      </c>
      <c r="E61" s="73">
        <f t="shared" ref="E61:G62" si="0">SUM(E62)</f>
        <v>2904000</v>
      </c>
      <c r="F61" s="73">
        <f t="shared" si="0"/>
        <v>2904000</v>
      </c>
      <c r="G61" s="73">
        <f t="shared" si="0"/>
        <v>2904000</v>
      </c>
    </row>
    <row r="62" spans="1:7" x14ac:dyDescent="0.2">
      <c r="A62" s="74" t="s">
        <v>79</v>
      </c>
      <c r="B62" s="74"/>
      <c r="C62" s="75">
        <v>2146517.04</v>
      </c>
      <c r="D62" s="109">
        <v>2854000</v>
      </c>
      <c r="E62" s="75">
        <f t="shared" si="0"/>
        <v>2904000</v>
      </c>
      <c r="F62" s="75">
        <f t="shared" si="0"/>
        <v>2904000</v>
      </c>
      <c r="G62" s="75">
        <f t="shared" si="0"/>
        <v>2904000</v>
      </c>
    </row>
    <row r="63" spans="1:7" x14ac:dyDescent="0.2">
      <c r="A63" s="76" t="s">
        <v>66</v>
      </c>
      <c r="B63" s="76"/>
      <c r="C63" s="76">
        <f>SUM(C64:C65)</f>
        <v>2146517.04</v>
      </c>
      <c r="D63" s="103">
        <v>2854000</v>
      </c>
      <c r="E63" s="76">
        <f>SUM(E64:E65)</f>
        <v>2904000</v>
      </c>
      <c r="F63" s="76">
        <f>SUM(F64:F65)</f>
        <v>2904000</v>
      </c>
      <c r="G63" s="76">
        <f>SUM(G64:G65)</f>
        <v>2904000</v>
      </c>
    </row>
    <row r="64" spans="1:7" x14ac:dyDescent="0.2">
      <c r="A64" s="76" t="s">
        <v>78</v>
      </c>
      <c r="B64" s="76"/>
      <c r="C64" s="102">
        <v>2076973.23</v>
      </c>
      <c r="D64" s="103">
        <v>2789000</v>
      </c>
      <c r="E64" s="76">
        <v>2832000</v>
      </c>
      <c r="F64" s="76">
        <v>2832000</v>
      </c>
      <c r="G64" s="76">
        <v>2832000</v>
      </c>
    </row>
    <row r="65" spans="1:7" x14ac:dyDescent="0.2">
      <c r="A65" s="76" t="s">
        <v>67</v>
      </c>
      <c r="B65" s="76"/>
      <c r="C65" s="102">
        <v>69543.81</v>
      </c>
      <c r="D65" s="103">
        <v>65000</v>
      </c>
      <c r="E65" s="76">
        <v>72000</v>
      </c>
      <c r="F65" s="76">
        <v>72000</v>
      </c>
      <c r="G65" s="76">
        <v>72000</v>
      </c>
    </row>
    <row r="66" spans="1:7" x14ac:dyDescent="0.2">
      <c r="A66" s="114" t="s">
        <v>135</v>
      </c>
      <c r="B66" s="72"/>
      <c r="C66" s="73">
        <f>SUM(C67,C72)</f>
        <v>147476.70000000001</v>
      </c>
      <c r="D66" s="105">
        <v>159000</v>
      </c>
      <c r="E66" s="73">
        <f>SUM(E72,E67)</f>
        <v>174000</v>
      </c>
      <c r="F66" s="73">
        <f>SUM(F72,F67)</f>
        <v>174000</v>
      </c>
      <c r="G66" s="73">
        <f>SUM(G72,G67)</f>
        <v>174000</v>
      </c>
    </row>
    <row r="67" spans="1:7" x14ac:dyDescent="0.2">
      <c r="A67" s="74" t="s">
        <v>77</v>
      </c>
      <c r="B67" s="74"/>
      <c r="C67" s="75">
        <f>SUM(C68,C70)</f>
        <v>16486.73</v>
      </c>
      <c r="D67" s="109">
        <v>9000</v>
      </c>
      <c r="E67" s="75">
        <v>1000</v>
      </c>
      <c r="F67" s="75">
        <v>1000</v>
      </c>
      <c r="G67" s="75">
        <v>1000</v>
      </c>
    </row>
    <row r="68" spans="1:7" x14ac:dyDescent="0.2">
      <c r="A68" s="76" t="s">
        <v>66</v>
      </c>
      <c r="B68" s="76"/>
      <c r="C68" s="76">
        <v>9140.5</v>
      </c>
      <c r="D68" s="103">
        <v>9000</v>
      </c>
      <c r="E68" s="76">
        <v>1000</v>
      </c>
      <c r="F68" s="76">
        <v>1000</v>
      </c>
      <c r="G68" s="76">
        <v>1000</v>
      </c>
    </row>
    <row r="69" spans="1:7" x14ac:dyDescent="0.2">
      <c r="A69" s="76" t="s">
        <v>67</v>
      </c>
      <c r="B69" s="76"/>
      <c r="C69" s="102">
        <v>9140.5</v>
      </c>
      <c r="D69" s="103">
        <v>9000</v>
      </c>
      <c r="E69" s="76">
        <v>1000</v>
      </c>
      <c r="F69" s="76">
        <v>1000</v>
      </c>
      <c r="G69" s="76">
        <v>1000</v>
      </c>
    </row>
    <row r="70" spans="1:7" x14ac:dyDescent="0.2">
      <c r="A70" s="76" t="s">
        <v>72</v>
      </c>
      <c r="B70" s="76"/>
      <c r="C70" s="76">
        <v>7346.23</v>
      </c>
      <c r="D70" s="103">
        <v>0</v>
      </c>
      <c r="E70" s="76">
        <v>0</v>
      </c>
      <c r="F70" s="76">
        <v>0</v>
      </c>
      <c r="G70" s="76">
        <v>0</v>
      </c>
    </row>
    <row r="71" spans="1:7" x14ac:dyDescent="0.2">
      <c r="A71" s="76" t="s">
        <v>73</v>
      </c>
      <c r="B71" s="76"/>
      <c r="C71" s="102">
        <v>7346.23</v>
      </c>
      <c r="D71" s="103">
        <v>0</v>
      </c>
      <c r="E71" s="76">
        <v>0</v>
      </c>
      <c r="F71" s="76">
        <v>0</v>
      </c>
      <c r="G71" s="76">
        <v>0</v>
      </c>
    </row>
    <row r="72" spans="1:7" x14ac:dyDescent="0.2">
      <c r="A72" s="74" t="s">
        <v>79</v>
      </c>
      <c r="B72" s="74"/>
      <c r="C72" s="75">
        <v>130989.97</v>
      </c>
      <c r="D72" s="109">
        <v>150000</v>
      </c>
      <c r="E72" s="75">
        <f>SUM(E73)</f>
        <v>173000</v>
      </c>
      <c r="F72" s="75">
        <v>173000</v>
      </c>
      <c r="G72" s="75">
        <v>173000</v>
      </c>
    </row>
    <row r="73" spans="1:7" x14ac:dyDescent="0.2">
      <c r="A73" s="76" t="s">
        <v>66</v>
      </c>
      <c r="B73" s="76"/>
      <c r="C73" s="76">
        <v>130989.97</v>
      </c>
      <c r="D73" s="103">
        <v>150000</v>
      </c>
      <c r="E73" s="76">
        <f>SUM(E74)</f>
        <v>173000</v>
      </c>
      <c r="F73" s="76">
        <v>173000</v>
      </c>
      <c r="G73" s="76">
        <v>173000</v>
      </c>
    </row>
    <row r="74" spans="1:7" x14ac:dyDescent="0.2">
      <c r="A74" s="76" t="s">
        <v>67</v>
      </c>
      <c r="B74" s="76"/>
      <c r="C74" s="102">
        <v>130989.97</v>
      </c>
      <c r="D74" s="103">
        <v>150000</v>
      </c>
      <c r="E74" s="76">
        <v>173000</v>
      </c>
      <c r="F74" s="76">
        <v>173000</v>
      </c>
      <c r="G74" s="76">
        <v>173000</v>
      </c>
    </row>
    <row r="75" spans="1:7" x14ac:dyDescent="0.2">
      <c r="A75" s="114" t="s">
        <v>136</v>
      </c>
      <c r="B75" s="72"/>
      <c r="C75" s="73">
        <f>SUM(C76,C81)</f>
        <v>22427.41</v>
      </c>
      <c r="D75" s="105">
        <v>17000</v>
      </c>
      <c r="E75" s="73">
        <f>SUM(E76,E81,E84)</f>
        <v>17000</v>
      </c>
      <c r="F75" s="73">
        <f>SUM(F76,F81,F84)</f>
        <v>17000</v>
      </c>
      <c r="G75" s="73">
        <f>SUM(G76,G81,G84)</f>
        <v>17000</v>
      </c>
    </row>
    <row r="76" spans="1:7" x14ac:dyDescent="0.2">
      <c r="A76" s="74" t="s">
        <v>80</v>
      </c>
      <c r="B76" s="74"/>
      <c r="C76" s="75">
        <v>10412.89</v>
      </c>
      <c r="D76" s="109">
        <v>17000</v>
      </c>
      <c r="E76" s="75">
        <f t="shared" ref="E76:G77" si="1">SUM(E77)</f>
        <v>17000</v>
      </c>
      <c r="F76" s="75">
        <f t="shared" si="1"/>
        <v>17000</v>
      </c>
      <c r="G76" s="75">
        <f t="shared" si="1"/>
        <v>17000</v>
      </c>
    </row>
    <row r="77" spans="1:7" x14ac:dyDescent="0.2">
      <c r="A77" s="76" t="s">
        <v>66</v>
      </c>
      <c r="B77" s="76"/>
      <c r="C77" s="76">
        <v>10412.89</v>
      </c>
      <c r="D77" s="103">
        <v>17000</v>
      </c>
      <c r="E77" s="76">
        <f t="shared" si="1"/>
        <v>17000</v>
      </c>
      <c r="F77" s="76">
        <f t="shared" si="1"/>
        <v>17000</v>
      </c>
      <c r="G77" s="76">
        <f t="shared" si="1"/>
        <v>17000</v>
      </c>
    </row>
    <row r="78" spans="1:7" x14ac:dyDescent="0.2">
      <c r="A78" s="76" t="s">
        <v>67</v>
      </c>
      <c r="B78" s="76"/>
      <c r="C78" s="102">
        <v>10412.89</v>
      </c>
      <c r="D78" s="103">
        <v>17000</v>
      </c>
      <c r="E78" s="76">
        <v>17000</v>
      </c>
      <c r="F78" s="76">
        <v>17000</v>
      </c>
      <c r="G78" s="76">
        <v>17000</v>
      </c>
    </row>
    <row r="79" spans="1:7" x14ac:dyDescent="0.2">
      <c r="A79" s="76" t="s">
        <v>72</v>
      </c>
      <c r="B79" s="76"/>
      <c r="C79" s="76">
        <v>1332.03</v>
      </c>
      <c r="D79" s="103">
        <v>0</v>
      </c>
      <c r="E79" s="76">
        <v>0</v>
      </c>
      <c r="F79" s="76">
        <v>0</v>
      </c>
      <c r="G79" s="76">
        <v>0</v>
      </c>
    </row>
    <row r="80" spans="1:7" x14ac:dyDescent="0.2">
      <c r="A80" s="76" t="s">
        <v>73</v>
      </c>
      <c r="B80" s="76"/>
      <c r="C80" s="102">
        <v>1332.03</v>
      </c>
      <c r="D80" s="103">
        <v>0</v>
      </c>
      <c r="E80" s="76">
        <v>0</v>
      </c>
      <c r="F80" s="76">
        <v>0</v>
      </c>
      <c r="G80" s="76">
        <v>0</v>
      </c>
    </row>
    <row r="81" spans="1:7" x14ac:dyDescent="0.2">
      <c r="A81" s="74" t="s">
        <v>75</v>
      </c>
      <c r="B81" s="74"/>
      <c r="C81" s="75">
        <v>12014.52</v>
      </c>
      <c r="D81" s="109">
        <v>0</v>
      </c>
      <c r="E81" s="75">
        <v>0</v>
      </c>
      <c r="F81" s="75">
        <v>0</v>
      </c>
      <c r="G81" s="75">
        <v>0</v>
      </c>
    </row>
    <row r="82" spans="1:7" x14ac:dyDescent="0.2">
      <c r="A82" s="76" t="s">
        <v>66</v>
      </c>
      <c r="B82" s="76"/>
      <c r="C82" s="76">
        <v>12014.52</v>
      </c>
      <c r="D82" s="103">
        <v>0</v>
      </c>
      <c r="E82" s="76">
        <v>0</v>
      </c>
      <c r="F82" s="76">
        <v>0</v>
      </c>
      <c r="G82" s="76">
        <v>0</v>
      </c>
    </row>
    <row r="83" spans="1:7" x14ac:dyDescent="0.2">
      <c r="A83" s="76" t="s">
        <v>67</v>
      </c>
      <c r="B83" s="76"/>
      <c r="C83" s="102">
        <v>12014.52</v>
      </c>
      <c r="D83" s="103">
        <v>0</v>
      </c>
      <c r="E83" s="76">
        <v>0</v>
      </c>
      <c r="F83" s="76">
        <v>0</v>
      </c>
      <c r="G83" s="76">
        <v>0</v>
      </c>
    </row>
    <row r="84" spans="1:7" x14ac:dyDescent="0.2">
      <c r="A84" s="74" t="s">
        <v>79</v>
      </c>
      <c r="B84" s="74"/>
      <c r="C84" s="75">
        <v>0</v>
      </c>
      <c r="D84" s="109">
        <v>0</v>
      </c>
      <c r="E84" s="75">
        <v>0</v>
      </c>
      <c r="F84" s="75">
        <v>0</v>
      </c>
      <c r="G84" s="75">
        <v>0</v>
      </c>
    </row>
    <row r="85" spans="1:7" x14ac:dyDescent="0.2">
      <c r="A85" s="76" t="s">
        <v>66</v>
      </c>
      <c r="B85" s="76"/>
      <c r="C85" s="76">
        <v>0</v>
      </c>
      <c r="D85" s="103">
        <v>0</v>
      </c>
      <c r="E85" s="76">
        <v>0</v>
      </c>
      <c r="F85" s="76">
        <v>0</v>
      </c>
      <c r="G85" s="76">
        <v>0</v>
      </c>
    </row>
    <row r="86" spans="1:7" x14ac:dyDescent="0.2">
      <c r="A86" s="76" t="s">
        <v>67</v>
      </c>
      <c r="B86" s="76"/>
      <c r="C86" s="102">
        <v>0</v>
      </c>
      <c r="D86" s="103">
        <v>0</v>
      </c>
      <c r="E86" s="76">
        <v>0</v>
      </c>
      <c r="F86" s="76">
        <v>0</v>
      </c>
      <c r="G86" s="76">
        <v>0</v>
      </c>
    </row>
    <row r="87" spans="1:7" x14ac:dyDescent="0.2">
      <c r="A87" s="114" t="s">
        <v>137</v>
      </c>
      <c r="B87" s="72"/>
      <c r="C87" s="73">
        <v>11866.34</v>
      </c>
      <c r="D87" s="105">
        <v>9160</v>
      </c>
      <c r="E87" s="73">
        <f t="shared" ref="E87:G88" si="2">SUM(E88)</f>
        <v>8460</v>
      </c>
      <c r="F87" s="73">
        <f t="shared" si="2"/>
        <v>8460</v>
      </c>
      <c r="G87" s="73">
        <f t="shared" si="2"/>
        <v>8460</v>
      </c>
    </row>
    <row r="88" spans="1:7" x14ac:dyDescent="0.2">
      <c r="A88" s="74" t="s">
        <v>79</v>
      </c>
      <c r="B88" s="74"/>
      <c r="C88" s="75">
        <v>11866.34</v>
      </c>
      <c r="D88" s="109">
        <v>9160</v>
      </c>
      <c r="E88" s="75">
        <f t="shared" si="2"/>
        <v>8460</v>
      </c>
      <c r="F88" s="75">
        <f t="shared" si="2"/>
        <v>8460</v>
      </c>
      <c r="G88" s="75">
        <f t="shared" si="2"/>
        <v>8460</v>
      </c>
    </row>
    <row r="89" spans="1:7" x14ac:dyDescent="0.2">
      <c r="A89" s="76" t="s">
        <v>66</v>
      </c>
      <c r="B89" s="76"/>
      <c r="C89" s="76">
        <f>SUM(C90:C91)</f>
        <v>11866.34</v>
      </c>
      <c r="D89" s="103">
        <v>9160</v>
      </c>
      <c r="E89" s="76">
        <f>SUM(E90:E91)</f>
        <v>8460</v>
      </c>
      <c r="F89" s="76">
        <f>SUM(F90:F91)</f>
        <v>8460</v>
      </c>
      <c r="G89" s="76">
        <f>SUM(G90:G91)</f>
        <v>8460</v>
      </c>
    </row>
    <row r="90" spans="1:7" x14ac:dyDescent="0.2">
      <c r="A90" s="76" t="s">
        <v>67</v>
      </c>
      <c r="B90" s="76"/>
      <c r="C90" s="102">
        <v>3315.14</v>
      </c>
      <c r="D90" s="103">
        <v>1700</v>
      </c>
      <c r="E90" s="76">
        <v>1000</v>
      </c>
      <c r="F90" s="76">
        <v>1000</v>
      </c>
      <c r="G90" s="76">
        <v>1000</v>
      </c>
    </row>
    <row r="91" spans="1:7" x14ac:dyDescent="0.2">
      <c r="A91" s="76" t="s">
        <v>68</v>
      </c>
      <c r="B91" s="76"/>
      <c r="C91" s="102">
        <v>8551.2000000000007</v>
      </c>
      <c r="D91" s="103">
        <v>7460</v>
      </c>
      <c r="E91" s="76">
        <v>7460</v>
      </c>
      <c r="F91" s="76">
        <v>7460</v>
      </c>
      <c r="G91" s="76">
        <v>7460</v>
      </c>
    </row>
    <row r="92" spans="1:7" x14ac:dyDescent="0.2">
      <c r="A92" s="114" t="s">
        <v>138</v>
      </c>
      <c r="B92" s="72"/>
      <c r="C92" s="105">
        <f>SUM(C93,C96,C99,C102,C108)</f>
        <v>36275.279999999999</v>
      </c>
      <c r="D92" s="105">
        <v>32812</v>
      </c>
      <c r="E92" s="73">
        <f>SUM(E96,E93,E99,E102,E108)</f>
        <v>28800</v>
      </c>
      <c r="F92" s="73">
        <f>SUM(F96,F93,F99,F102,F108)</f>
        <v>28800</v>
      </c>
      <c r="G92" s="73">
        <f>SUM(G96,G93,G99,G102,G108)</f>
        <v>28800</v>
      </c>
    </row>
    <row r="93" spans="1:7" x14ac:dyDescent="0.2">
      <c r="A93" s="74" t="s">
        <v>65</v>
      </c>
      <c r="B93" s="74"/>
      <c r="C93" s="104">
        <v>8531.7199999999993</v>
      </c>
      <c r="D93" s="109">
        <v>8700</v>
      </c>
      <c r="E93" s="75">
        <f>SUM(E94)</f>
        <v>7740</v>
      </c>
      <c r="F93" s="75">
        <f>SUM(F94)</f>
        <v>7740</v>
      </c>
      <c r="G93" s="75">
        <f>SUM(G94)</f>
        <v>7740</v>
      </c>
    </row>
    <row r="94" spans="1:7" x14ac:dyDescent="0.2">
      <c r="A94" s="76" t="s">
        <v>66</v>
      </c>
      <c r="B94" s="76"/>
      <c r="C94" s="76">
        <v>8531.7199999999993</v>
      </c>
      <c r="D94" s="103">
        <v>8700</v>
      </c>
      <c r="E94" s="76">
        <v>7740</v>
      </c>
      <c r="F94" s="76">
        <v>7740</v>
      </c>
      <c r="G94" s="76">
        <v>7740</v>
      </c>
    </row>
    <row r="95" spans="1:7" x14ac:dyDescent="0.2">
      <c r="A95" s="76" t="s">
        <v>67</v>
      </c>
      <c r="B95" s="76"/>
      <c r="C95" s="102">
        <v>8531.7199999999993</v>
      </c>
      <c r="D95" s="103">
        <v>8700</v>
      </c>
      <c r="E95" s="76">
        <v>7740</v>
      </c>
      <c r="F95" s="76">
        <v>7740</v>
      </c>
      <c r="G95" s="76">
        <v>7740</v>
      </c>
    </row>
    <row r="96" spans="1:7" x14ac:dyDescent="0.2">
      <c r="A96" s="74" t="s">
        <v>80</v>
      </c>
      <c r="B96" s="74"/>
      <c r="C96" s="104">
        <v>9790.85</v>
      </c>
      <c r="D96" s="109">
        <v>10639</v>
      </c>
      <c r="E96" s="75">
        <f>SUM(E97)</f>
        <v>11500</v>
      </c>
      <c r="F96" s="75">
        <f>SUM(F97)</f>
        <v>11500</v>
      </c>
      <c r="G96" s="75">
        <f>SUM(G97)</f>
        <v>11500</v>
      </c>
    </row>
    <row r="97" spans="1:7" x14ac:dyDescent="0.2">
      <c r="A97" s="76" t="s">
        <v>66</v>
      </c>
      <c r="B97" s="76"/>
      <c r="C97" s="76">
        <v>9790.85</v>
      </c>
      <c r="D97" s="103">
        <v>10639</v>
      </c>
      <c r="E97" s="76">
        <v>11500</v>
      </c>
      <c r="F97" s="76">
        <v>11500</v>
      </c>
      <c r="G97" s="76">
        <v>11500</v>
      </c>
    </row>
    <row r="98" spans="1:7" x14ac:dyDescent="0.2">
      <c r="A98" s="76" t="s">
        <v>67</v>
      </c>
      <c r="B98" s="76"/>
      <c r="C98" s="102">
        <v>9790.85</v>
      </c>
      <c r="D98" s="103">
        <v>10639</v>
      </c>
      <c r="E98" s="76">
        <v>11500</v>
      </c>
      <c r="F98" s="76">
        <v>11500</v>
      </c>
      <c r="G98" s="76">
        <v>11500</v>
      </c>
    </row>
    <row r="99" spans="1:7" x14ac:dyDescent="0.2">
      <c r="A99" s="74" t="s">
        <v>77</v>
      </c>
      <c r="B99" s="74"/>
      <c r="C99" s="104">
        <v>1336.97</v>
      </c>
      <c r="D99" s="109">
        <v>2454</v>
      </c>
      <c r="E99" s="75">
        <f>SUM(E100)</f>
        <v>2700</v>
      </c>
      <c r="F99" s="75">
        <f>SUM(F100)</f>
        <v>2700</v>
      </c>
      <c r="G99" s="75">
        <f>SUM(G100)</f>
        <v>2700</v>
      </c>
    </row>
    <row r="100" spans="1:7" x14ac:dyDescent="0.2">
      <c r="A100" s="76" t="s">
        <v>66</v>
      </c>
      <c r="B100" s="76"/>
      <c r="C100" s="76">
        <v>1336.97</v>
      </c>
      <c r="D100" s="103">
        <v>2454</v>
      </c>
      <c r="E100" s="76">
        <v>2700</v>
      </c>
      <c r="F100" s="76">
        <v>2700</v>
      </c>
      <c r="G100" s="76">
        <v>2700</v>
      </c>
    </row>
    <row r="101" spans="1:7" x14ac:dyDescent="0.2">
      <c r="A101" s="76" t="s">
        <v>67</v>
      </c>
      <c r="B101" s="76"/>
      <c r="C101" s="102">
        <v>1336.97</v>
      </c>
      <c r="D101" s="103">
        <v>2454</v>
      </c>
      <c r="E101" s="76">
        <v>2700</v>
      </c>
      <c r="F101" s="76">
        <v>2700</v>
      </c>
      <c r="G101" s="76">
        <v>2700</v>
      </c>
    </row>
    <row r="102" spans="1:7" x14ac:dyDescent="0.2">
      <c r="A102" s="74" t="s">
        <v>79</v>
      </c>
      <c r="B102" s="74"/>
      <c r="C102" s="75">
        <f>SUM(C103,C105)</f>
        <v>16615.739999999998</v>
      </c>
      <c r="D102" s="109">
        <v>4019</v>
      </c>
      <c r="E102" s="109">
        <f>SUM(E105,E103)</f>
        <v>2860</v>
      </c>
      <c r="F102" s="109">
        <f>SUM(F105,F103)</f>
        <v>2860</v>
      </c>
      <c r="G102" s="109">
        <f>SUM(G105,G103)</f>
        <v>2860</v>
      </c>
    </row>
    <row r="103" spans="1:7" x14ac:dyDescent="0.2">
      <c r="A103" s="76" t="s">
        <v>66</v>
      </c>
      <c r="B103" s="76"/>
      <c r="C103" s="76">
        <v>1384.26</v>
      </c>
      <c r="D103" s="103">
        <v>4019</v>
      </c>
      <c r="E103" s="76">
        <v>2860</v>
      </c>
      <c r="F103" s="76">
        <v>2860</v>
      </c>
      <c r="G103" s="76">
        <v>2860</v>
      </c>
    </row>
    <row r="104" spans="1:7" x14ac:dyDescent="0.2">
      <c r="A104" s="76" t="s">
        <v>67</v>
      </c>
      <c r="B104" s="76"/>
      <c r="C104" s="102">
        <v>1384.26</v>
      </c>
      <c r="D104" s="103">
        <v>4019</v>
      </c>
      <c r="E104" s="76">
        <v>2860</v>
      </c>
      <c r="F104" s="76">
        <v>2860</v>
      </c>
      <c r="G104" s="76">
        <v>2860</v>
      </c>
    </row>
    <row r="105" spans="1:7" x14ac:dyDescent="0.2">
      <c r="A105" s="76" t="s">
        <v>72</v>
      </c>
      <c r="B105" s="76"/>
      <c r="C105" s="76">
        <f>SUM(C106:C107)</f>
        <v>15231.48</v>
      </c>
      <c r="D105" s="103">
        <v>0</v>
      </c>
      <c r="E105" s="76">
        <v>0</v>
      </c>
      <c r="F105" s="76">
        <v>0</v>
      </c>
      <c r="G105" s="76">
        <v>0</v>
      </c>
    </row>
    <row r="106" spans="1:7" x14ac:dyDescent="0.2">
      <c r="A106" s="76" t="s">
        <v>73</v>
      </c>
      <c r="B106" s="76"/>
      <c r="C106" s="102">
        <v>2000</v>
      </c>
      <c r="D106" s="103">
        <v>0</v>
      </c>
      <c r="E106" s="76">
        <v>0</v>
      </c>
      <c r="F106" s="76">
        <v>0</v>
      </c>
      <c r="G106" s="76">
        <v>0</v>
      </c>
    </row>
    <row r="107" spans="1:7" x14ac:dyDescent="0.2">
      <c r="A107" s="76" t="s">
        <v>74</v>
      </c>
      <c r="B107" s="76"/>
      <c r="C107" s="102">
        <v>13231.48</v>
      </c>
      <c r="D107" s="103">
        <v>0</v>
      </c>
      <c r="E107" s="76">
        <v>0</v>
      </c>
      <c r="F107" s="76">
        <v>0</v>
      </c>
      <c r="G107" s="76">
        <v>0</v>
      </c>
    </row>
    <row r="108" spans="1:7" x14ac:dyDescent="0.2">
      <c r="A108" s="74" t="s">
        <v>81</v>
      </c>
      <c r="B108" s="74"/>
      <c r="C108" s="75">
        <v>0</v>
      </c>
      <c r="D108" s="109">
        <v>7000</v>
      </c>
      <c r="E108" s="75">
        <f>SUM(E109)</f>
        <v>4000</v>
      </c>
      <c r="F108" s="75">
        <f>SUM(F109)</f>
        <v>4000</v>
      </c>
      <c r="G108" s="75">
        <f>SUM(G109)</f>
        <v>4000</v>
      </c>
    </row>
    <row r="109" spans="1:7" x14ac:dyDescent="0.2">
      <c r="A109" s="76" t="s">
        <v>66</v>
      </c>
      <c r="B109" s="76"/>
      <c r="C109" s="76">
        <v>0</v>
      </c>
      <c r="D109" s="103">
        <v>7000</v>
      </c>
      <c r="E109" s="76">
        <v>4000</v>
      </c>
      <c r="F109" s="76">
        <v>4000</v>
      </c>
      <c r="G109" s="76">
        <v>4000</v>
      </c>
    </row>
    <row r="110" spans="1:7" x14ac:dyDescent="0.2">
      <c r="A110" s="76" t="s">
        <v>67</v>
      </c>
      <c r="B110" s="76"/>
      <c r="C110" s="76">
        <v>0</v>
      </c>
      <c r="D110" s="103">
        <v>7000</v>
      </c>
      <c r="E110" s="76">
        <v>4000</v>
      </c>
      <c r="F110" s="76">
        <v>4000</v>
      </c>
      <c r="G110" s="76">
        <v>4000</v>
      </c>
    </row>
    <row r="111" spans="1:7" x14ac:dyDescent="0.2">
      <c r="A111" s="114" t="s">
        <v>139</v>
      </c>
      <c r="B111" s="72"/>
      <c r="C111" s="73">
        <f>SUM(C112,C115,C118)</f>
        <v>18691.95</v>
      </c>
      <c r="D111" s="105">
        <v>19328</v>
      </c>
      <c r="E111" s="73">
        <f>SUM(E112,E115,E118)</f>
        <v>28661</v>
      </c>
      <c r="F111" s="73">
        <f>SUM(F112,F115,F118)</f>
        <v>28661</v>
      </c>
      <c r="G111" s="73">
        <f>SUM(G112,G115,G118)</f>
        <v>28661</v>
      </c>
    </row>
    <row r="112" spans="1:7" x14ac:dyDescent="0.2">
      <c r="A112" s="74" t="s">
        <v>65</v>
      </c>
      <c r="B112" s="74"/>
      <c r="C112" s="75">
        <v>1934.89</v>
      </c>
      <c r="D112" s="109">
        <v>531</v>
      </c>
      <c r="E112" s="75">
        <f>SUM(E113)</f>
        <v>531</v>
      </c>
      <c r="F112" s="75">
        <f>SUM(F113)</f>
        <v>531</v>
      </c>
      <c r="G112" s="75">
        <f>SUM(G113)</f>
        <v>531</v>
      </c>
    </row>
    <row r="113" spans="1:7" x14ac:dyDescent="0.2">
      <c r="A113" s="76" t="s">
        <v>66</v>
      </c>
      <c r="B113" s="76"/>
      <c r="C113" s="103">
        <v>1934.89</v>
      </c>
      <c r="D113" s="103">
        <v>531</v>
      </c>
      <c r="E113" s="76">
        <v>531</v>
      </c>
      <c r="F113" s="76">
        <v>531</v>
      </c>
      <c r="G113" s="76">
        <v>531</v>
      </c>
    </row>
    <row r="114" spans="1:7" x14ac:dyDescent="0.2">
      <c r="A114" s="76" t="s">
        <v>67</v>
      </c>
      <c r="B114" s="76"/>
      <c r="C114" s="102">
        <v>1934.89</v>
      </c>
      <c r="D114" s="103">
        <v>531</v>
      </c>
      <c r="E114" s="76">
        <v>531</v>
      </c>
      <c r="F114" s="76">
        <v>531</v>
      </c>
      <c r="G114" s="76">
        <v>531</v>
      </c>
    </row>
    <row r="115" spans="1:7" x14ac:dyDescent="0.2">
      <c r="A115" s="74" t="s">
        <v>80</v>
      </c>
      <c r="B115" s="74"/>
      <c r="C115" s="75">
        <v>4336.93</v>
      </c>
      <c r="D115" s="109">
        <v>7</v>
      </c>
      <c r="E115" s="75">
        <v>7</v>
      </c>
      <c r="F115" s="75">
        <v>7</v>
      </c>
      <c r="G115" s="75">
        <v>7</v>
      </c>
    </row>
    <row r="116" spans="1:7" x14ac:dyDescent="0.2">
      <c r="A116" s="76" t="s">
        <v>66</v>
      </c>
      <c r="B116" s="76"/>
      <c r="C116" s="76">
        <v>4336.93</v>
      </c>
      <c r="D116" s="103">
        <v>7</v>
      </c>
      <c r="E116" s="76">
        <v>7</v>
      </c>
      <c r="F116" s="76">
        <v>7</v>
      </c>
      <c r="G116" s="76">
        <v>7</v>
      </c>
    </row>
    <row r="117" spans="1:7" x14ac:dyDescent="0.2">
      <c r="A117" s="76" t="s">
        <v>67</v>
      </c>
      <c r="B117" s="76"/>
      <c r="C117" s="102">
        <v>4336.93</v>
      </c>
      <c r="D117" s="103">
        <v>7</v>
      </c>
      <c r="E117" s="76">
        <v>7</v>
      </c>
      <c r="F117" s="76">
        <v>7</v>
      </c>
      <c r="G117" s="76">
        <v>7</v>
      </c>
    </row>
    <row r="118" spans="1:7" x14ac:dyDescent="0.2">
      <c r="A118" s="74" t="s">
        <v>79</v>
      </c>
      <c r="B118" s="74"/>
      <c r="C118" s="75">
        <v>12420.13</v>
      </c>
      <c r="D118" s="109">
        <v>18790</v>
      </c>
      <c r="E118" s="75">
        <f>SUM(E119)</f>
        <v>28123</v>
      </c>
      <c r="F118" s="75">
        <f>SUM(F119)</f>
        <v>28123</v>
      </c>
      <c r="G118" s="75">
        <f>SUM(G119)</f>
        <v>28123</v>
      </c>
    </row>
    <row r="119" spans="1:7" x14ac:dyDescent="0.2">
      <c r="A119" s="76" t="s">
        <v>66</v>
      </c>
      <c r="B119" s="76"/>
      <c r="C119" s="76">
        <f>SUM(C120:C122)</f>
        <v>12420.13</v>
      </c>
      <c r="D119" s="103">
        <v>18790</v>
      </c>
      <c r="E119" s="76">
        <f>SUM(E120:E122)</f>
        <v>28123</v>
      </c>
      <c r="F119" s="76">
        <f>SUM(F120:F122)</f>
        <v>28123</v>
      </c>
      <c r="G119" s="76">
        <f>SUM(G120:G122)</f>
        <v>28123</v>
      </c>
    </row>
    <row r="120" spans="1:7" x14ac:dyDescent="0.2">
      <c r="A120" s="76" t="s">
        <v>78</v>
      </c>
      <c r="B120" s="76"/>
      <c r="C120" s="102">
        <v>4253.32</v>
      </c>
      <c r="D120" s="103">
        <v>14620</v>
      </c>
      <c r="E120" s="76">
        <v>23953</v>
      </c>
      <c r="F120" s="76">
        <v>23953</v>
      </c>
      <c r="G120" s="76">
        <v>23953</v>
      </c>
    </row>
    <row r="121" spans="1:7" x14ac:dyDescent="0.2">
      <c r="A121" s="76" t="s">
        <v>67</v>
      </c>
      <c r="B121" s="76"/>
      <c r="C121" s="102">
        <v>6449.71</v>
      </c>
      <c r="D121" s="103">
        <v>2500</v>
      </c>
      <c r="E121" s="76">
        <v>2500</v>
      </c>
      <c r="F121" s="76">
        <v>2500</v>
      </c>
      <c r="G121" s="76">
        <v>2500</v>
      </c>
    </row>
    <row r="122" spans="1:7" x14ac:dyDescent="0.2">
      <c r="A122" s="76" t="s">
        <v>82</v>
      </c>
      <c r="B122" s="76"/>
      <c r="C122" s="102">
        <v>1717.1</v>
      </c>
      <c r="D122" s="103">
        <v>1670</v>
      </c>
      <c r="E122" s="76">
        <v>1670</v>
      </c>
      <c r="F122" s="76">
        <v>1670</v>
      </c>
      <c r="G122" s="76">
        <v>1670</v>
      </c>
    </row>
    <row r="123" spans="1:7" x14ac:dyDescent="0.2">
      <c r="A123" s="114" t="s">
        <v>141</v>
      </c>
      <c r="B123" s="72"/>
      <c r="C123" s="73">
        <f>SUM(C124,C128)</f>
        <v>92173.75</v>
      </c>
      <c r="D123" s="105">
        <v>120813</v>
      </c>
      <c r="E123" s="73">
        <f>SUM(E124,E128)</f>
        <v>186986</v>
      </c>
      <c r="F123" s="73">
        <f>SUM(F124,F128)</f>
        <v>186986</v>
      </c>
      <c r="G123" s="73">
        <f>SUM(G124,G128)</f>
        <v>186986</v>
      </c>
    </row>
    <row r="124" spans="1:7" x14ac:dyDescent="0.2">
      <c r="A124" s="74" t="s">
        <v>69</v>
      </c>
      <c r="B124" s="74"/>
      <c r="C124" s="75">
        <v>8390.39</v>
      </c>
      <c r="D124" s="109">
        <v>12441</v>
      </c>
      <c r="E124" s="75">
        <f>SUM(E125)</f>
        <v>28048</v>
      </c>
      <c r="F124" s="75">
        <f>SUM(F125)</f>
        <v>28048</v>
      </c>
      <c r="G124" s="75">
        <f>SUM(G125)</f>
        <v>28048</v>
      </c>
    </row>
    <row r="125" spans="1:7" x14ac:dyDescent="0.2">
      <c r="A125" s="76" t="s">
        <v>66</v>
      </c>
      <c r="B125" s="76"/>
      <c r="C125" s="76">
        <v>8390.39</v>
      </c>
      <c r="D125" s="103">
        <v>12441</v>
      </c>
      <c r="E125" s="76">
        <f>SUM(E126:E127)</f>
        <v>28048</v>
      </c>
      <c r="F125" s="76">
        <f>SUM(F126:F127)</f>
        <v>28048</v>
      </c>
      <c r="G125" s="76">
        <f>SUM(G126:G127)</f>
        <v>28048</v>
      </c>
    </row>
    <row r="126" spans="1:7" x14ac:dyDescent="0.2">
      <c r="A126" s="76" t="s">
        <v>78</v>
      </c>
      <c r="B126" s="76"/>
      <c r="C126" s="102">
        <v>7677.89</v>
      </c>
      <c r="D126" s="103">
        <v>11169</v>
      </c>
      <c r="E126" s="76">
        <v>25948</v>
      </c>
      <c r="F126" s="76">
        <v>25948</v>
      </c>
      <c r="G126" s="76">
        <v>25948</v>
      </c>
    </row>
    <row r="127" spans="1:7" x14ac:dyDescent="0.2">
      <c r="A127" s="76" t="s">
        <v>67</v>
      </c>
      <c r="B127" s="76"/>
      <c r="C127" s="102">
        <v>712.5</v>
      </c>
      <c r="D127" s="103">
        <v>1272</v>
      </c>
      <c r="E127" s="76">
        <v>2100</v>
      </c>
      <c r="F127" s="76">
        <v>2100</v>
      </c>
      <c r="G127" s="76">
        <v>2100</v>
      </c>
    </row>
    <row r="128" spans="1:7" x14ac:dyDescent="0.2">
      <c r="A128" s="74" t="s">
        <v>83</v>
      </c>
      <c r="B128" s="74"/>
      <c r="C128" s="75">
        <v>83783.360000000001</v>
      </c>
      <c r="D128" s="109">
        <v>108372</v>
      </c>
      <c r="E128" s="75">
        <f>SUM(E129)</f>
        <v>158938</v>
      </c>
      <c r="F128" s="75">
        <f>SUM(F129)</f>
        <v>158938</v>
      </c>
      <c r="G128" s="75">
        <f>SUM(G129)</f>
        <v>158938</v>
      </c>
    </row>
    <row r="129" spans="1:7" x14ac:dyDescent="0.2">
      <c r="A129" s="76" t="s">
        <v>66</v>
      </c>
      <c r="B129" s="76"/>
      <c r="C129" s="76">
        <f>SUM(C130:C131)</f>
        <v>83783.360000000001</v>
      </c>
      <c r="D129" s="103">
        <v>108372</v>
      </c>
      <c r="E129" s="76">
        <f>SUM(E130:E131)</f>
        <v>158938</v>
      </c>
      <c r="F129" s="76">
        <f>SUM(F130:F131)</f>
        <v>158938</v>
      </c>
      <c r="G129" s="76">
        <f>SUM(G130:G131)</f>
        <v>158938</v>
      </c>
    </row>
    <row r="130" spans="1:7" x14ac:dyDescent="0.2">
      <c r="A130" s="76" t="s">
        <v>78</v>
      </c>
      <c r="B130" s="76"/>
      <c r="C130" s="102">
        <v>76779.05</v>
      </c>
      <c r="D130" s="103">
        <v>97274</v>
      </c>
      <c r="E130" s="76">
        <v>147038</v>
      </c>
      <c r="F130" s="76">
        <v>147038</v>
      </c>
      <c r="G130" s="76">
        <v>147038</v>
      </c>
    </row>
    <row r="131" spans="1:7" x14ac:dyDescent="0.2">
      <c r="A131" s="76" t="s">
        <v>67</v>
      </c>
      <c r="B131" s="76"/>
      <c r="C131" s="102">
        <v>7004.31</v>
      </c>
      <c r="D131" s="103">
        <v>11098</v>
      </c>
      <c r="E131" s="76">
        <v>11900</v>
      </c>
      <c r="F131" s="76">
        <v>11900</v>
      </c>
      <c r="G131" s="76">
        <v>11900</v>
      </c>
    </row>
    <row r="132" spans="1:7" x14ac:dyDescent="0.2">
      <c r="A132" s="115" t="s">
        <v>84</v>
      </c>
      <c r="B132" s="115"/>
      <c r="C132" s="73">
        <v>2441.13</v>
      </c>
      <c r="D132" s="105">
        <v>0</v>
      </c>
      <c r="E132" s="73">
        <v>0</v>
      </c>
      <c r="F132" s="73">
        <v>0</v>
      </c>
      <c r="G132" s="73">
        <v>0</v>
      </c>
    </row>
    <row r="133" spans="1:7" x14ac:dyDescent="0.2">
      <c r="A133" s="74" t="s">
        <v>83</v>
      </c>
      <c r="B133" s="74"/>
      <c r="C133" s="75">
        <v>2441.13</v>
      </c>
      <c r="D133" s="109">
        <v>0</v>
      </c>
      <c r="E133" s="75">
        <v>0</v>
      </c>
      <c r="F133" s="75">
        <v>0</v>
      </c>
      <c r="G133" s="75">
        <v>0</v>
      </c>
    </row>
    <row r="134" spans="1:7" x14ac:dyDescent="0.2">
      <c r="A134" s="76" t="s">
        <v>66</v>
      </c>
      <c r="B134" s="76"/>
      <c r="C134" s="76">
        <v>2441.13</v>
      </c>
      <c r="D134" s="103">
        <v>0</v>
      </c>
      <c r="E134" s="76">
        <v>0</v>
      </c>
      <c r="F134" s="76">
        <v>0</v>
      </c>
      <c r="G134" s="76">
        <v>0</v>
      </c>
    </row>
    <row r="135" spans="1:7" x14ac:dyDescent="0.2">
      <c r="A135" s="76" t="s">
        <v>67</v>
      </c>
      <c r="B135" s="76"/>
      <c r="C135" s="102">
        <v>2441.13</v>
      </c>
      <c r="D135" s="103">
        <v>0</v>
      </c>
      <c r="E135" s="76">
        <v>0</v>
      </c>
      <c r="F135" s="76">
        <v>0</v>
      </c>
      <c r="G135" s="76">
        <v>0</v>
      </c>
    </row>
    <row r="136" spans="1:7" x14ac:dyDescent="0.2">
      <c r="A136" s="115" t="s">
        <v>85</v>
      </c>
      <c r="B136" s="115"/>
      <c r="C136" s="73">
        <v>13980.95</v>
      </c>
      <c r="D136" s="105">
        <v>0</v>
      </c>
      <c r="E136" s="73">
        <v>0</v>
      </c>
      <c r="F136" s="73">
        <v>0</v>
      </c>
      <c r="G136" s="73">
        <v>0</v>
      </c>
    </row>
    <row r="137" spans="1:7" x14ac:dyDescent="0.2">
      <c r="A137" s="74" t="s">
        <v>65</v>
      </c>
      <c r="B137" s="74"/>
      <c r="C137" s="75">
        <v>718.99</v>
      </c>
      <c r="D137" s="109">
        <v>0</v>
      </c>
      <c r="E137" s="75">
        <v>0</v>
      </c>
      <c r="F137" s="75">
        <v>0</v>
      </c>
      <c r="G137" s="75">
        <v>0</v>
      </c>
    </row>
    <row r="138" spans="1:7" x14ac:dyDescent="0.2">
      <c r="A138" s="76" t="s">
        <v>66</v>
      </c>
      <c r="B138" s="76"/>
      <c r="C138" s="76">
        <v>718.99</v>
      </c>
      <c r="D138" s="103">
        <v>0</v>
      </c>
      <c r="E138" s="76">
        <v>0</v>
      </c>
      <c r="F138" s="76">
        <v>0</v>
      </c>
      <c r="G138" s="76">
        <v>0</v>
      </c>
    </row>
    <row r="139" spans="1:7" x14ac:dyDescent="0.2">
      <c r="A139" s="76" t="s">
        <v>67</v>
      </c>
      <c r="B139" s="76"/>
      <c r="C139" s="102">
        <v>718.99</v>
      </c>
      <c r="D139" s="103">
        <v>0</v>
      </c>
      <c r="E139" s="76">
        <v>0</v>
      </c>
      <c r="F139" s="76">
        <v>0</v>
      </c>
      <c r="G139" s="76">
        <v>0</v>
      </c>
    </row>
    <row r="140" spans="1:7" x14ac:dyDescent="0.2">
      <c r="A140" s="74" t="s">
        <v>83</v>
      </c>
      <c r="B140" s="74"/>
      <c r="C140" s="75">
        <v>13261.96</v>
      </c>
      <c r="D140" s="109">
        <v>0</v>
      </c>
      <c r="E140" s="75">
        <v>0</v>
      </c>
      <c r="F140" s="75">
        <v>0</v>
      </c>
      <c r="G140" s="75">
        <v>0</v>
      </c>
    </row>
    <row r="141" spans="1:7" x14ac:dyDescent="0.2">
      <c r="A141" s="76" t="s">
        <v>66</v>
      </c>
      <c r="B141" s="76"/>
      <c r="C141" s="76">
        <v>13261.96</v>
      </c>
      <c r="D141" s="103">
        <v>0</v>
      </c>
      <c r="E141" s="76">
        <v>0</v>
      </c>
      <c r="F141" s="76">
        <v>0</v>
      </c>
      <c r="G141" s="76">
        <v>0</v>
      </c>
    </row>
    <row r="142" spans="1:7" x14ac:dyDescent="0.2">
      <c r="A142" s="76" t="s">
        <v>67</v>
      </c>
      <c r="B142" s="76"/>
      <c r="C142" s="102">
        <v>13261.96</v>
      </c>
      <c r="D142" s="103">
        <v>0</v>
      </c>
      <c r="E142" s="76">
        <v>0</v>
      </c>
      <c r="F142" s="76">
        <v>0</v>
      </c>
      <c r="G142" s="76">
        <v>0</v>
      </c>
    </row>
    <row r="143" spans="1:7" x14ac:dyDescent="0.2">
      <c r="A143" s="114" t="s">
        <v>140</v>
      </c>
      <c r="B143" s="72"/>
      <c r="C143" s="73">
        <v>41911.08</v>
      </c>
      <c r="D143" s="105">
        <v>40000</v>
      </c>
      <c r="E143" s="73">
        <v>50000</v>
      </c>
      <c r="F143" s="73">
        <v>50000</v>
      </c>
      <c r="G143" s="73">
        <v>50000</v>
      </c>
    </row>
    <row r="144" spans="1:7" x14ac:dyDescent="0.2">
      <c r="A144" s="74" t="s">
        <v>79</v>
      </c>
      <c r="B144" s="74"/>
      <c r="C144" s="75">
        <v>41911.08</v>
      </c>
      <c r="D144" s="109">
        <v>40000</v>
      </c>
      <c r="E144" s="75">
        <v>50000</v>
      </c>
      <c r="F144" s="75">
        <v>50000</v>
      </c>
      <c r="G144" s="75">
        <v>50000</v>
      </c>
    </row>
    <row r="145" spans="1:7" x14ac:dyDescent="0.2">
      <c r="A145" s="76" t="s">
        <v>72</v>
      </c>
      <c r="B145" s="76"/>
      <c r="C145" s="76">
        <v>41911.08</v>
      </c>
      <c r="D145" s="103">
        <v>40000</v>
      </c>
      <c r="E145" s="76">
        <v>50000</v>
      </c>
      <c r="F145" s="76">
        <v>50000</v>
      </c>
      <c r="G145" s="76">
        <v>50000</v>
      </c>
    </row>
    <row r="146" spans="1:7" x14ac:dyDescent="0.2">
      <c r="A146" s="76" t="s">
        <v>73</v>
      </c>
      <c r="B146" s="76"/>
      <c r="C146" s="102">
        <v>41911.08</v>
      </c>
      <c r="D146" s="103">
        <v>40000</v>
      </c>
      <c r="E146" s="76">
        <v>50000</v>
      </c>
      <c r="F146" s="76">
        <v>50000</v>
      </c>
      <c r="G146" s="76">
        <v>50000</v>
      </c>
    </row>
    <row r="147" spans="1:7" x14ac:dyDescent="0.2">
      <c r="A147" s="114" t="s">
        <v>142</v>
      </c>
      <c r="B147" s="72"/>
      <c r="C147" s="73">
        <v>1917.8</v>
      </c>
      <c r="D147" s="105">
        <v>3200</v>
      </c>
      <c r="E147" s="73">
        <v>1992</v>
      </c>
      <c r="F147" s="73">
        <v>1992</v>
      </c>
      <c r="G147" s="73">
        <v>1992</v>
      </c>
    </row>
    <row r="148" spans="1:7" x14ac:dyDescent="0.2">
      <c r="A148" s="74" t="s">
        <v>86</v>
      </c>
      <c r="B148" s="74"/>
      <c r="C148" s="75">
        <v>1917.8</v>
      </c>
      <c r="D148" s="109">
        <v>3200</v>
      </c>
      <c r="E148" s="75">
        <v>1992</v>
      </c>
      <c r="F148" s="75">
        <v>1992</v>
      </c>
      <c r="G148" s="75">
        <v>1992</v>
      </c>
    </row>
    <row r="149" spans="1:7" x14ac:dyDescent="0.2">
      <c r="A149" s="76" t="s">
        <v>66</v>
      </c>
      <c r="B149" s="76"/>
      <c r="C149" s="76">
        <v>1917.8</v>
      </c>
      <c r="D149" s="103">
        <v>3200</v>
      </c>
      <c r="E149" s="76">
        <v>1992</v>
      </c>
      <c r="F149" s="76">
        <v>1992</v>
      </c>
      <c r="G149" s="76">
        <v>1992</v>
      </c>
    </row>
    <row r="150" spans="1:7" x14ac:dyDescent="0.2">
      <c r="A150" s="76" t="s">
        <v>67</v>
      </c>
      <c r="B150" s="76"/>
      <c r="C150" s="102">
        <v>1917.8</v>
      </c>
      <c r="D150" s="103">
        <v>3200</v>
      </c>
      <c r="E150" s="76">
        <v>1992</v>
      </c>
      <c r="F150" s="76">
        <v>1992</v>
      </c>
      <c r="G150" s="76">
        <v>1992</v>
      </c>
    </row>
    <row r="151" spans="1:7" x14ac:dyDescent="0.2">
      <c r="A151" s="114" t="s">
        <v>143</v>
      </c>
      <c r="B151" s="72"/>
      <c r="C151" s="73">
        <v>0</v>
      </c>
      <c r="D151" s="105">
        <v>30000</v>
      </c>
      <c r="E151" s="73">
        <v>0</v>
      </c>
      <c r="F151" s="73">
        <v>0</v>
      </c>
      <c r="G151" s="73">
        <v>0</v>
      </c>
    </row>
    <row r="152" spans="1:7" x14ac:dyDescent="0.2">
      <c r="A152" s="74" t="s">
        <v>86</v>
      </c>
      <c r="B152" s="74"/>
      <c r="C152" s="75">
        <v>0</v>
      </c>
      <c r="D152" s="109">
        <v>30000</v>
      </c>
      <c r="E152" s="75">
        <v>0</v>
      </c>
      <c r="F152" s="75">
        <v>0</v>
      </c>
      <c r="G152" s="75">
        <v>0</v>
      </c>
    </row>
    <row r="153" spans="1:7" x14ac:dyDescent="0.2">
      <c r="A153" s="76" t="s">
        <v>66</v>
      </c>
      <c r="B153" s="76"/>
      <c r="C153" s="76">
        <v>0</v>
      </c>
      <c r="D153" s="103">
        <v>30000</v>
      </c>
      <c r="E153" s="76">
        <v>0</v>
      </c>
      <c r="F153" s="76">
        <v>0</v>
      </c>
      <c r="G153" s="76">
        <v>0</v>
      </c>
    </row>
    <row r="154" spans="1:7" x14ac:dyDescent="0.2">
      <c r="A154" s="76" t="s">
        <v>67</v>
      </c>
      <c r="B154" s="76"/>
      <c r="C154" s="76">
        <v>0</v>
      </c>
      <c r="D154" s="103">
        <v>30000</v>
      </c>
      <c r="E154" s="76">
        <v>0</v>
      </c>
      <c r="F154" s="76">
        <v>0</v>
      </c>
      <c r="G154" s="76">
        <v>0</v>
      </c>
    </row>
    <row r="157" spans="1:7" x14ac:dyDescent="0.2">
      <c r="A157" s="150" t="s">
        <v>144</v>
      </c>
      <c r="B157" s="150"/>
      <c r="C157" s="150"/>
      <c r="D157" s="150"/>
      <c r="E157" s="150"/>
      <c r="F157" s="150"/>
      <c r="G157" s="150"/>
    </row>
    <row r="159" spans="1:7" x14ac:dyDescent="0.2">
      <c r="E159" s="151"/>
      <c r="F159" s="151"/>
      <c r="G159" s="151"/>
    </row>
    <row r="160" spans="1:7" x14ac:dyDescent="0.2">
      <c r="A160" s="152" t="s">
        <v>147</v>
      </c>
      <c r="B160" s="145"/>
      <c r="C160" s="145"/>
      <c r="E160" s="147" t="s">
        <v>87</v>
      </c>
      <c r="F160" s="147"/>
      <c r="G160" s="147"/>
    </row>
    <row r="161" spans="1:7" x14ac:dyDescent="0.2">
      <c r="A161" s="145" t="s">
        <v>148</v>
      </c>
      <c r="B161" s="145"/>
      <c r="C161" s="145"/>
      <c r="E161" s="146" t="s">
        <v>88</v>
      </c>
      <c r="F161" s="146"/>
      <c r="G161" s="146"/>
    </row>
    <row r="162" spans="1:7" x14ac:dyDescent="0.2">
      <c r="A162" s="145" t="s">
        <v>146</v>
      </c>
      <c r="B162" s="145"/>
      <c r="C162" s="42"/>
      <c r="E162" s="147" t="s">
        <v>89</v>
      </c>
      <c r="F162" s="147"/>
      <c r="G162" s="147"/>
    </row>
    <row r="163" spans="1:7" x14ac:dyDescent="0.2">
      <c r="F163" t="s">
        <v>145</v>
      </c>
    </row>
  </sheetData>
  <mergeCells count="12">
    <mergeCell ref="A161:C161"/>
    <mergeCell ref="E161:G161"/>
    <mergeCell ref="A162:B162"/>
    <mergeCell ref="E162:G162"/>
    <mergeCell ref="A1:G1"/>
    <mergeCell ref="A3:G3"/>
    <mergeCell ref="A157:G157"/>
    <mergeCell ref="E159:G159"/>
    <mergeCell ref="A160:C160"/>
    <mergeCell ref="E160:G160"/>
    <mergeCell ref="A5:B5"/>
    <mergeCell ref="A6:B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Ivica Radošević</cp:lastModifiedBy>
  <cp:lastPrinted>2024-10-31T11:22:38Z</cp:lastPrinted>
  <dcterms:created xsi:type="dcterms:W3CDTF">2022-08-12T12:51:27Z</dcterms:created>
  <dcterms:modified xsi:type="dcterms:W3CDTF">2024-11-13T13:11:28Z</dcterms:modified>
</cp:coreProperties>
</file>