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2708FB5D-432F-5746-B1D6-780843024E3D}" xr6:coauthVersionLast="47" xr6:coauthVersionMax="47" xr10:uidLastSave="{00000000-0000-0000-0000-000000000000}"/>
  <bookViews>
    <workbookView xWindow="0" yWindow="0" windowWidth="33600" windowHeight="21000" firstSheet="4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anciranja prema izvoru" sheetId="10" r:id="rId6"/>
    <sheet name="Programska klasifikacij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8" l="1"/>
  <c r="F18" i="8"/>
  <c r="F16" i="8"/>
  <c r="F14" i="8"/>
  <c r="F6" i="8" s="1"/>
  <c r="F8" i="8"/>
  <c r="F47" i="8"/>
  <c r="F44" i="8"/>
  <c r="F42" i="8"/>
  <c r="F40" i="8"/>
  <c r="F34" i="8"/>
  <c r="F32" i="8"/>
  <c r="K142" i="7"/>
  <c r="K57" i="7" s="1"/>
  <c r="K7" i="7" s="1"/>
  <c r="M7" i="7"/>
  <c r="M8" i="7"/>
  <c r="O8" i="7" s="1"/>
  <c r="M91" i="7"/>
  <c r="M90" i="7" s="1"/>
  <c r="M57" i="7" s="1"/>
  <c r="O83" i="7"/>
  <c r="O207" i="7"/>
  <c r="O12" i="7"/>
  <c r="O13" i="7"/>
  <c r="O14" i="7"/>
  <c r="O15" i="7"/>
  <c r="O16" i="7"/>
  <c r="O17" i="7"/>
  <c r="O18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8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5" i="7"/>
  <c r="O76" i="7"/>
  <c r="O77" i="7"/>
  <c r="O78" i="7"/>
  <c r="O79" i="7"/>
  <c r="O80" i="7"/>
  <c r="O82" i="7"/>
  <c r="O84" i="7"/>
  <c r="O85" i="7"/>
  <c r="O86" i="7"/>
  <c r="O87" i="7"/>
  <c r="O88" i="7"/>
  <c r="O89" i="7"/>
  <c r="O92" i="7"/>
  <c r="O93" i="7"/>
  <c r="O94" i="7"/>
  <c r="O95" i="7"/>
  <c r="O96" i="7"/>
  <c r="O97" i="7"/>
  <c r="O98" i="7"/>
  <c r="O99" i="7"/>
  <c r="O100" i="7"/>
  <c r="O101" i="7"/>
  <c r="O102" i="7"/>
  <c r="O105" i="7"/>
  <c r="O106" i="7"/>
  <c r="O107" i="7"/>
  <c r="O108" i="7"/>
  <c r="O109" i="7"/>
  <c r="O110" i="7"/>
  <c r="O111" i="7"/>
  <c r="O112" i="7"/>
  <c r="O113" i="7"/>
  <c r="O114" i="7"/>
  <c r="O116" i="7"/>
  <c r="O117" i="7"/>
  <c r="O118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7" i="7"/>
  <c r="O138" i="7"/>
  <c r="O139" i="7"/>
  <c r="O140" i="7"/>
  <c r="O141" i="7"/>
  <c r="O144" i="7"/>
  <c r="O145" i="7"/>
  <c r="O147" i="7"/>
  <c r="O148" i="7"/>
  <c r="O149" i="7"/>
  <c r="O150" i="7"/>
  <c r="O151" i="7"/>
  <c r="O153" i="7"/>
  <c r="O154" i="7"/>
  <c r="O155" i="7"/>
  <c r="O156" i="7"/>
  <c r="O157" i="7"/>
  <c r="O159" i="7"/>
  <c r="O160" i="7"/>
  <c r="O161" i="7"/>
  <c r="O163" i="7"/>
  <c r="O164" i="7"/>
  <c r="O166" i="7"/>
  <c r="O167" i="7"/>
  <c r="O168" i="7"/>
  <c r="O169" i="7"/>
  <c r="O171" i="7"/>
  <c r="O172" i="7"/>
  <c r="O174" i="7"/>
  <c r="O175" i="7"/>
  <c r="O176" i="7"/>
  <c r="O177" i="7"/>
  <c r="O178" i="7"/>
  <c r="O179" i="7"/>
  <c r="O180" i="7"/>
  <c r="O181" i="7"/>
  <c r="O182" i="7"/>
  <c r="O184" i="7"/>
  <c r="O185" i="7"/>
  <c r="O186" i="7"/>
  <c r="O187" i="7"/>
  <c r="O188" i="7"/>
  <c r="O189" i="7"/>
  <c r="O190" i="7"/>
  <c r="O191" i="7"/>
  <c r="O193" i="7"/>
  <c r="O194" i="7"/>
  <c r="O195" i="7"/>
  <c r="O196" i="7"/>
  <c r="O197" i="7"/>
  <c r="O198" i="7"/>
  <c r="O199" i="7"/>
  <c r="O202" i="7"/>
  <c r="O203" i="7"/>
  <c r="O204" i="7"/>
  <c r="O205" i="7"/>
  <c r="O206" i="7"/>
  <c r="M19" i="7"/>
  <c r="M14" i="7"/>
  <c r="M11" i="7"/>
  <c r="K201" i="7"/>
  <c r="K200" i="7" s="1"/>
  <c r="O200" i="7" s="1"/>
  <c r="K192" i="7"/>
  <c r="O192" i="7" s="1"/>
  <c r="K184" i="7"/>
  <c r="K173" i="7"/>
  <c r="K170" i="7"/>
  <c r="O170" i="7" s="1"/>
  <c r="K162" i="7"/>
  <c r="O162" i="7" s="1"/>
  <c r="O158" i="7"/>
  <c r="K152" i="7"/>
  <c r="O152" i="7" s="1"/>
  <c r="K146" i="7"/>
  <c r="O146" i="7" s="1"/>
  <c r="K143" i="7"/>
  <c r="O143" i="7" s="1"/>
  <c r="K136" i="7"/>
  <c r="O136" i="7" s="1"/>
  <c r="K119" i="7"/>
  <c r="O119" i="7" s="1"/>
  <c r="K115" i="7"/>
  <c r="O115" i="7" s="1"/>
  <c r="K104" i="7"/>
  <c r="O104" i="7" s="1"/>
  <c r="K91" i="7"/>
  <c r="K90" i="7" s="1"/>
  <c r="K81" i="7"/>
  <c r="K74" i="7"/>
  <c r="O74" i="7" s="1"/>
  <c r="K59" i="7"/>
  <c r="O59" i="7" s="1"/>
  <c r="K19" i="7"/>
  <c r="K10" i="7"/>
  <c r="E47" i="8"/>
  <c r="E44" i="8"/>
  <c r="E42" i="8"/>
  <c r="E40" i="8"/>
  <c r="E34" i="8"/>
  <c r="I11" i="3"/>
  <c r="I10" i="3" s="1"/>
  <c r="E32" i="8" l="1"/>
  <c r="M10" i="7"/>
  <c r="O10" i="7" s="1"/>
  <c r="O11" i="7"/>
  <c r="O90" i="7"/>
  <c r="K73" i="7"/>
  <c r="O73" i="7" s="1"/>
  <c r="K9" i="7"/>
  <c r="K165" i="7"/>
  <c r="O165" i="7" s="1"/>
  <c r="O201" i="7"/>
  <c r="O173" i="7"/>
  <c r="O19" i="7"/>
  <c r="M9" i="7"/>
  <c r="O9" i="7" s="1"/>
  <c r="O91" i="7"/>
  <c r="O81" i="7"/>
  <c r="O142" i="7"/>
  <c r="K103" i="7"/>
  <c r="O103" i="7" s="1"/>
  <c r="J15" i="1"/>
  <c r="L20" i="1"/>
  <c r="K21" i="1"/>
  <c r="K20" i="1"/>
  <c r="I48" i="3"/>
  <c r="I12" i="1"/>
  <c r="J12" i="1"/>
  <c r="G12" i="1"/>
  <c r="G15" i="1" s="1"/>
  <c r="L10" i="1"/>
  <c r="L11" i="1"/>
  <c r="L13" i="1"/>
  <c r="L14" i="1"/>
  <c r="K10" i="1"/>
  <c r="K11" i="1"/>
  <c r="K13" i="1"/>
  <c r="K14" i="1"/>
  <c r="K9" i="1"/>
  <c r="I9" i="1"/>
  <c r="J9" i="1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32" i="8"/>
  <c r="G36" i="8"/>
  <c r="G37" i="8"/>
  <c r="G38" i="8"/>
  <c r="G39" i="8"/>
  <c r="G41" i="8"/>
  <c r="G43" i="8"/>
  <c r="G45" i="8"/>
  <c r="G46" i="8"/>
  <c r="G47" i="8"/>
  <c r="G48" i="8"/>
  <c r="G49" i="8"/>
  <c r="G50" i="8"/>
  <c r="G51" i="8"/>
  <c r="G52" i="8"/>
  <c r="H12" i="8"/>
  <c r="H9" i="8"/>
  <c r="H10" i="8"/>
  <c r="H11" i="8"/>
  <c r="H13" i="8"/>
  <c r="H15" i="8"/>
  <c r="H16" i="8"/>
  <c r="H17" i="8"/>
  <c r="H19" i="8"/>
  <c r="H20" i="8"/>
  <c r="H22" i="8"/>
  <c r="H23" i="8"/>
  <c r="H24" i="8"/>
  <c r="H25" i="8"/>
  <c r="H26" i="8"/>
  <c r="G10" i="8"/>
  <c r="G11" i="8"/>
  <c r="G13" i="8"/>
  <c r="G15" i="8"/>
  <c r="G17" i="8"/>
  <c r="G19" i="8"/>
  <c r="G20" i="8"/>
  <c r="G21" i="8"/>
  <c r="G22" i="8"/>
  <c r="G23" i="8"/>
  <c r="G24" i="8"/>
  <c r="G25" i="8"/>
  <c r="G26" i="8"/>
  <c r="E8" i="8"/>
  <c r="E21" i="8"/>
  <c r="H21" i="8" s="1"/>
  <c r="E18" i="8"/>
  <c r="H18" i="8" s="1"/>
  <c r="E16" i="8"/>
  <c r="E14" i="8"/>
  <c r="H14" i="8" s="1"/>
  <c r="E6" i="8" l="1"/>
  <c r="H6" i="8" s="1"/>
  <c r="H8" i="8"/>
  <c r="K15" i="1"/>
  <c r="L9" i="1"/>
  <c r="I15" i="1"/>
  <c r="L15" i="1" s="1"/>
  <c r="L12" i="1"/>
  <c r="K12" i="1"/>
  <c r="C8" i="8"/>
  <c r="C14" i="8"/>
  <c r="G14" i="8" s="1"/>
  <c r="C16" i="8"/>
  <c r="G16" i="8" s="1"/>
  <c r="C18" i="8"/>
  <c r="G18" i="8" s="1"/>
  <c r="I98" i="3"/>
  <c r="G8" i="8" l="1"/>
  <c r="C6" i="8"/>
  <c r="G6" i="8" s="1"/>
  <c r="I46" i="3"/>
  <c r="J108" i="3"/>
  <c r="J107" i="3" s="1"/>
  <c r="J105" i="3"/>
  <c r="J100" i="3"/>
  <c r="J99" i="3" s="1"/>
  <c r="J96" i="3"/>
  <c r="J95" i="3" s="1"/>
  <c r="J93" i="3"/>
  <c r="J92" i="3" s="1"/>
  <c r="J90" i="3"/>
  <c r="J89" i="3" s="1"/>
  <c r="J83" i="3"/>
  <c r="J81" i="3"/>
  <c r="J71" i="3"/>
  <c r="J64" i="3"/>
  <c r="J60" i="3"/>
  <c r="J56" i="3"/>
  <c r="J54" i="3"/>
  <c r="J50" i="3"/>
  <c r="G108" i="3"/>
  <c r="G107" i="3" s="1"/>
  <c r="G105" i="3"/>
  <c r="G100" i="3"/>
  <c r="G99" i="3" s="1"/>
  <c r="G93" i="3"/>
  <c r="G92" i="3" s="1"/>
  <c r="G90" i="3"/>
  <c r="G89" i="3" s="1"/>
  <c r="G83" i="3"/>
  <c r="G71" i="3"/>
  <c r="G64" i="3"/>
  <c r="G60" i="3"/>
  <c r="G54" i="3"/>
  <c r="G50" i="3"/>
  <c r="J37" i="3"/>
  <c r="J36" i="3" s="1"/>
  <c r="J31" i="3"/>
  <c r="J30" i="3" s="1"/>
  <c r="J28" i="3"/>
  <c r="J27" i="3" s="1"/>
  <c r="J25" i="3"/>
  <c r="J22" i="3"/>
  <c r="J20" i="3"/>
  <c r="J17" i="3"/>
  <c r="J15" i="3"/>
  <c r="J12" i="3" s="1"/>
  <c r="G37" i="3"/>
  <c r="G17" i="3"/>
  <c r="J98" i="3" l="1"/>
  <c r="J59" i="3"/>
  <c r="L59" i="3" s="1"/>
  <c r="J49" i="3"/>
  <c r="J48" i="3" s="1"/>
  <c r="J46" i="3" s="1"/>
  <c r="L46" i="3" s="1"/>
  <c r="J11" i="3"/>
  <c r="J10" i="3" s="1"/>
  <c r="L10" i="3" s="1"/>
  <c r="G12" i="3"/>
  <c r="G11" i="3" s="1"/>
  <c r="G10" i="3" s="1"/>
  <c r="G49" i="3"/>
  <c r="K49" i="3" s="1"/>
  <c r="G98" i="3"/>
  <c r="G59" i="3"/>
  <c r="H7" i="10"/>
  <c r="H6" i="10"/>
  <c r="G7" i="10"/>
  <c r="G6" i="10"/>
  <c r="L47" i="3"/>
  <c r="L49" i="3"/>
  <c r="L50" i="3"/>
  <c r="L51" i="3"/>
  <c r="L52" i="3"/>
  <c r="L53" i="3"/>
  <c r="L54" i="3"/>
  <c r="L55" i="3"/>
  <c r="L56" i="3"/>
  <c r="L57" i="3"/>
  <c r="L58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3" i="3"/>
  <c r="L104" i="3"/>
  <c r="L105" i="3"/>
  <c r="L106" i="3"/>
  <c r="L107" i="3"/>
  <c r="L108" i="3"/>
  <c r="L109" i="3"/>
  <c r="K47" i="3"/>
  <c r="K50" i="3"/>
  <c r="K51" i="3"/>
  <c r="K52" i="3"/>
  <c r="K53" i="3"/>
  <c r="K54" i="3"/>
  <c r="K55" i="3"/>
  <c r="K56" i="3"/>
  <c r="K57" i="3"/>
  <c r="K58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9" i="3"/>
  <c r="K100" i="3"/>
  <c r="K101" i="3"/>
  <c r="K103" i="3"/>
  <c r="K104" i="3"/>
  <c r="K105" i="3"/>
  <c r="K106" i="3"/>
  <c r="K107" i="3"/>
  <c r="K108" i="3"/>
  <c r="K109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C44" i="8"/>
  <c r="G44" i="8" s="1"/>
  <c r="C42" i="8"/>
  <c r="G42" i="8" s="1"/>
  <c r="C40" i="8"/>
  <c r="G40" i="8" s="1"/>
  <c r="C34" i="8"/>
  <c r="H7" i="11"/>
  <c r="H8" i="11"/>
  <c r="H9" i="11"/>
  <c r="H6" i="11"/>
  <c r="G7" i="11"/>
  <c r="G8" i="11"/>
  <c r="G9" i="11"/>
  <c r="G6" i="11"/>
  <c r="C32" i="8" l="1"/>
  <c r="G32" i="8" s="1"/>
  <c r="G34" i="8"/>
  <c r="G48" i="3"/>
  <c r="K98" i="3"/>
  <c r="K12" i="3"/>
  <c r="L12" i="3"/>
  <c r="K11" i="3"/>
  <c r="K10" i="3"/>
  <c r="L11" i="3"/>
  <c r="L48" i="3"/>
  <c r="G46" i="3"/>
  <c r="K46" i="3" s="1"/>
  <c r="K48" i="3"/>
  <c r="K59" i="3"/>
  <c r="L8" i="9"/>
  <c r="L9" i="9"/>
  <c r="L10" i="9"/>
  <c r="L11" i="9"/>
  <c r="L12" i="9"/>
  <c r="L13" i="9"/>
  <c r="L14" i="9"/>
  <c r="L15" i="9"/>
  <c r="L7" i="9"/>
  <c r="K8" i="9"/>
  <c r="K9" i="9"/>
  <c r="K10" i="9"/>
  <c r="K11" i="9"/>
  <c r="K12" i="9"/>
  <c r="K13" i="9"/>
  <c r="K14" i="9"/>
  <c r="K15" i="9"/>
  <c r="K7" i="9"/>
  <c r="K183" i="7"/>
  <c r="O183" i="7" l="1"/>
  <c r="O57" i="7" l="1"/>
  <c r="O7" i="7"/>
</calcChain>
</file>

<file path=xl/sharedStrings.xml><?xml version="1.0" encoding="utf-8"?>
<sst xmlns="http://schemas.openxmlformats.org/spreadsheetml/2006/main" count="778" uniqueCount="309">
  <si>
    <t>PRIHODI UKUPNO</t>
  </si>
  <si>
    <t>RASHODI UKUPNO</t>
  </si>
  <si>
    <t>Prihodi poslovanja</t>
  </si>
  <si>
    <t>Rashodi poslovanja</t>
  </si>
  <si>
    <t>Rashodi za zaposlene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</si>
  <si>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</si>
  <si>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</si>
  <si>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</si>
  <si>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</si>
  <si>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</si>
  <si>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</si>
  <si>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</si>
  <si>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</si>
  <si>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</si>
  <si>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</si>
  <si>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</si>
  <si>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</si>
  <si>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</si>
  <si>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</si>
  <si>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</si>
  <si>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….</t>
  </si>
  <si>
    <t>Plaće za redovan rad</t>
  </si>
  <si>
    <t>Službena putovanja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</si>
  <si>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</si>
  <si>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</si>
  <si>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</si>
  <si>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</si>
  <si>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</si>
  <si>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</si>
  <si>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</si>
  <si>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</si>
  <si>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</si>
  <si>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</si>
  <si>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</si>
  <si>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</si>
  <si>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</si>
  <si>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</si>
  <si>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</si>
  <si>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</si>
  <si>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</si>
  <si>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</si>
  <si>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</si>
  <si>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</si>
  <si>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</si>
  <si>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</si>
  <si>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</si>
  <si>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</si>
  <si>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</si>
  <si>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</si>
  <si>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</si>
  <si>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</si>
  <si>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</si>
  <si>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P05</t>
  </si>
  <si>
    <t>Glavni program: Školstvo</t>
  </si>
  <si>
    <t>0101</t>
  </si>
  <si>
    <t>Program: Zakonske obveze u osnovnom školstvu</t>
  </si>
  <si>
    <t>A100001</t>
  </si>
  <si>
    <t>Aktivnost: Materijalni rashodi po zakonskom standardu</t>
  </si>
  <si>
    <t>Izvor 5. Pomoći</t>
  </si>
  <si>
    <t>32</t>
  </si>
  <si>
    <t>3211</t>
  </si>
  <si>
    <t/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</si>
  <si>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</si>
  <si>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</si>
  <si>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</si>
  <si>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</si>
  <si>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</si>
  <si>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</si>
  <si>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</si>
  <si>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</si>
  <si>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</si>
  <si>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</si>
  <si>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</si>
  <si>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</si>
  <si>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</si>
  <si>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</si>
  <si>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</si>
  <si>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</si>
  <si>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</si>
  <si>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</si>
  <si>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</si>
  <si>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</si>
  <si>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</si>
  <si>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</si>
  <si>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</si>
  <si>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</si>
  <si>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</si>
  <si>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</si>
  <si>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</si>
  <si>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</si>
  <si>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</si>
  <si>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</si>
  <si>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</si>
  <si>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</si>
  <si>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3294</t>
  </si>
  <si>
    <t>Članarine i norme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</si>
  <si>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</si>
  <si>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</si>
  <si>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</si>
  <si>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</si>
  <si>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</si>
  <si>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</si>
  <si>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37</t>
  </si>
  <si>
    <t>Naknade građanima i kućanstvima na temelju osiguranja i druge naknade</t>
  </si>
  <si>
    <t>3722</t>
  </si>
  <si>
    <t>Naknade građanima i kućanstvima u naravi</t>
  </si>
  <si>
    <t>K100001</t>
  </si>
  <si>
    <t>Kapitalni projekt: Opremanje škola po zakonskom standardu</t>
  </si>
  <si>
    <t>42</t>
  </si>
  <si>
    <t>Rashodi za nabavu proizvedene dugotrajne imovine</t>
  </si>
  <si>
    <t>4221</t>
  </si>
  <si>
    <t>Uredska oprema i namještaj</t>
  </si>
  <si>
    <t>4227</t>
  </si>
  <si>
    <t>Uređaji, strojevi i oprema za ostale namjene</t>
  </si>
  <si>
    <t>4241</t>
  </si>
  <si>
    <t>Knjige</t>
  </si>
  <si>
    <t>K100002</t>
  </si>
  <si>
    <t>Kapitalni projekt: Dodatna ulaganja na objektima OŠ po zakonskom standardu</t>
  </si>
  <si>
    <t>Izvor 1. Opći prihodi i primici</t>
  </si>
  <si>
    <t>45</t>
  </si>
  <si>
    <t>Rashodi za dodatna ulaganja na nefinancijskoj imovini</t>
  </si>
  <si>
    <t>4511</t>
  </si>
  <si>
    <t>Dodatna ulaganja na građevinskim objektima</t>
  </si>
  <si>
    <t>0102</t>
  </si>
  <si>
    <t>Program: Aktivnosti i projekti u osnovnom školstvu izvan standarda</t>
  </si>
  <si>
    <t>Aktivnost: Glazbena škola</t>
  </si>
  <si>
    <t>Izvor 4. Prihodi za posebne namjene</t>
  </si>
  <si>
    <t>4226</t>
  </si>
  <si>
    <t>Sportska i glazbena oprema</t>
  </si>
  <si>
    <t>A100002</t>
  </si>
  <si>
    <t>Aktivnost: Produženi boravak</t>
  </si>
  <si>
    <t>31</t>
  </si>
  <si>
    <t>3111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</si>
  <si>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</si>
  <si>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</si>
  <si>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</si>
  <si>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</si>
  <si>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</si>
  <si>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</si>
  <si>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3222</t>
  </si>
  <si>
    <t>Materijal i sirovine</t>
  </si>
  <si>
    <t>A100006</t>
  </si>
  <si>
    <t>Aktivnost: Plaće u prosvjeti - državni proračun</t>
  </si>
  <si>
    <t>3113</t>
  </si>
  <si>
    <t>Plaće za prekovremeni rad</t>
  </si>
  <si>
    <t>3114</t>
  </si>
  <si>
    <t>Plaće za posebne uvjete rada</t>
  </si>
  <si>
    <t>3295</t>
  </si>
  <si>
    <t>Pristojbe i naknade</t>
  </si>
  <si>
    <t>3296</t>
  </si>
  <si>
    <t>Troškovi sudskih postupaka</t>
  </si>
  <si>
    <t>A100007</t>
  </si>
  <si>
    <t>Aktivnost: Školska kuhinja</t>
  </si>
  <si>
    <t>A100009</t>
  </si>
  <si>
    <t>Aktivnost: Gradska sportska dvorana</t>
  </si>
  <si>
    <t>Izvor 3. Vlastiti prihodi</t>
  </si>
  <si>
    <t>A100010</t>
  </si>
  <si>
    <t>Aktivnost: Sufinanciranje prijevoza TUR</t>
  </si>
  <si>
    <t>T100002</t>
  </si>
  <si>
    <t>Tekući projekt: Redovna djelatnost škole izvan standarda</t>
  </si>
  <si>
    <t>Izvor 6. Donacije</t>
  </si>
  <si>
    <t>T100003</t>
  </si>
  <si>
    <t>Tekući projekt: Ostale aktivnosti i projekti (vannastavni)</t>
  </si>
  <si>
    <t>3241</t>
  </si>
  <si>
    <t>Naknade troškova osobama izvan radnog odnosa</t>
  </si>
  <si>
    <t>38</t>
  </si>
  <si>
    <t>Ostali rashodi</t>
  </si>
  <si>
    <t>3812</t>
  </si>
  <si>
    <t>Tekuće donacije u naravi</t>
  </si>
  <si>
    <t>T100005</t>
  </si>
  <si>
    <t>Tekući projekt: Korak prema jednakosti (MZOS-EU)</t>
  </si>
  <si>
    <t>T100013</t>
  </si>
  <si>
    <t>Tekući projekt: Projekt Lički suvenir i Čuvar baštine</t>
  </si>
  <si>
    <t xml:space="preserve">BROJČANA OZNAKA I NAZIV </t>
  </si>
  <si>
    <t>NAZIV PRORAČUNSKOG KORISNIKA</t>
  </si>
  <si>
    <t>INDEKS 3/2 *100</t>
  </si>
  <si>
    <t>Izvor 5 Pomoći</t>
  </si>
  <si>
    <t>Izvor 5.0 Prijenos sredstava EU-PK</t>
  </si>
  <si>
    <t>Izvor 5.2 Tekuće pomoći (školstvo)</t>
  </si>
  <si>
    <t xml:space="preserve">Izvor 5.3 Tekuće pomoći </t>
  </si>
  <si>
    <t>Izvor 5.6 Prijenos sredstava EU</t>
  </si>
  <si>
    <t>Izvor 5.7 Tekuće pomoći PK</t>
  </si>
  <si>
    <t>Izvor 4 Prihodi za posebne namjene</t>
  </si>
  <si>
    <t>Izvor 4.7 Prihodi za posebne namjene PK</t>
  </si>
  <si>
    <t>Izvor 3 Vlastiti prihodi</t>
  </si>
  <si>
    <t>Izvor 3.1 Vlastiti prihodi OŠ Gospić</t>
  </si>
  <si>
    <t>Izvor 1 Opći prihodi i primici</t>
  </si>
  <si>
    <t>Izvor 1.1 Prihodi od poreza</t>
  </si>
  <si>
    <t>Izvor 1.2 Ostali opći prihodi</t>
  </si>
  <si>
    <t>Izvor 6 Donacije - proračunski korisnici</t>
  </si>
  <si>
    <t>Izvor 6.1 Donacije - proračunski korisnici</t>
  </si>
  <si>
    <t>Izvor 7 Prihodi od prodaje nefin. Imovine</t>
  </si>
  <si>
    <t>Izvor 7.3. Prihodi od prodaje imovine PK</t>
  </si>
  <si>
    <t>Izvor 8 Primici od financijske imovine i zaduživanja</t>
  </si>
  <si>
    <t>Izvor 8.3. Priimici od prodaje dionica PK</t>
  </si>
  <si>
    <t>OSTVARENJE/IZVRŠENJE 
2023.</t>
  </si>
  <si>
    <t>SVEUKUPNO PRIHODI</t>
  </si>
  <si>
    <t>SVEUKUPNO RAHODI</t>
  </si>
  <si>
    <t>09 Obrazovanje</t>
  </si>
  <si>
    <t>091 Predškolsko i osnovno obrazovanje</t>
  </si>
  <si>
    <t>0912 Osnovno obrazovanje</t>
  </si>
  <si>
    <t>RAČUN FINANCIRANJA PREMA IZVORU</t>
  </si>
  <si>
    <t>63 Pomoći iz inozemstva i od subjekata unutar općeg proračuna</t>
  </si>
  <si>
    <t>633 Pomoći proračuna iz drugih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</si>
  <si>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</si>
  <si>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</si>
  <si>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</si>
  <si>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</si>
  <si>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</si>
  <si>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Pmoći temeljem prijenosa EU sredstava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</si>
  <si>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</si>
  <si>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</si>
  <si>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</si>
  <si>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</si>
  <si>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</si>
  <si>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</si>
  <si>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</si>
  <si>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</si>
  <si>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</si>
  <si>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</si>
  <si>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</si>
  <si>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</si>
  <si>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</si>
  <si>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</si>
  <si>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</si>
  <si>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</si>
  <si>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</si>
  <si>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</si>
  <si>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</si>
  <si>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</si>
  <si>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</si>
  <si>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</si>
  <si>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</si>
  <si>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</si>
  <si>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</si>
  <si>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</si>
  <si>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</si>
  <si>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</si>
  <si>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</si>
  <si>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</si>
  <si>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</si>
  <si>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</si>
  <si>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</si>
  <si>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</si>
  <si>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</si>
  <si>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</si>
  <si>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</si>
  <si>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</si>
  <si>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</si>
  <si>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</si>
  <si>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</si>
  <si>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</si>
  <si>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</si>
  <si>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</si>
  <si>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</si>
  <si>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</si>
  <si>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</si>
  <si>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</si>
  <si>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</si>
  <si>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</si>
  <si>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</si>
  <si>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</si>
  <si>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</si>
  <si>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</si>
  <si>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</si>
  <si>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</si>
  <si>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</si>
  <si>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</si>
  <si>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</si>
  <si>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</si>
  <si>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</si>
  <si>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</si>
  <si>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</si>
  <si>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</si>
  <si>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</si>
  <si>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</si>
  <si>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</si>
  <si>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</si>
  <si>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</si>
  <si>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</si>
  <si>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</si>
  <si>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</si>
  <si>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</si>
  <si>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</si>
  <si>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</si>
  <si>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</si>
  <si>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</si>
  <si>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</si>
  <si>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</si>
  <si>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</si>
  <si>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 Rashodi za dodatna ulaganja</t>
  </si>
  <si>
    <t>451 Dodatna ulaganja na građevinskom objektu</t>
  </si>
  <si>
    <t>4511 Dodatna ulaganja na građevinskom objektu</t>
  </si>
  <si>
    <t>3812 Tekuće donacijeu novcu</t>
  </si>
  <si>
    <t>IZVJEŠTAJ O IZVRŠENJU FINANCIJSKOG PLANA OSNOVNE ŠKOLE DR.JURE TURIĆA ZA RAZDOBLJE OD 01.01.-30.06.2024. GODINU</t>
  </si>
  <si>
    <t xml:space="preserve">OSTVARENJE/IZVRŠENJE 
2023. </t>
  </si>
  <si>
    <t>IZVORNI PLAN 2024.</t>
  </si>
  <si>
    <t>TEKUĆI PLAN 2024. (01.01.-30.09.2024.)</t>
  </si>
  <si>
    <t>OSTVARENJE/IZVRŠENJE 
2024.</t>
  </si>
  <si>
    <t xml:space="preserve">IZVRŠENJE 
2023. </t>
  </si>
  <si>
    <t>IZVRŠENJE 
2024.</t>
  </si>
  <si>
    <t>OSTVARENJE/IZVRŠENJE 
2024.,</t>
  </si>
  <si>
    <t xml:space="preserve">IZVORNI PLAN 2024.  </t>
  </si>
  <si>
    <t>IZVRŠENJE 2024.</t>
  </si>
  <si>
    <t>632 Tekuće pomoći od institucija i tijela EU</t>
  </si>
  <si>
    <t>4223 Oprema za održavanje i zaštitu</t>
  </si>
  <si>
    <t>T100014</t>
  </si>
  <si>
    <t>Projekt Erasmus+</t>
  </si>
  <si>
    <t>Oprema za održavanje i zaštitu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</si>
</sst>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0.00##\%"/>
    <numFmt numFmtId="167" formatCode="#,##0.00\ _k_n"/>
    <numFmt numFmtId="168" formatCode="0.00\%"/>
    <numFmt numFmtId="169" formatCode="#,##0\ _k_n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3F3F3F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</font>
    <font>
      <b/>
      <sz val="9"/>
      <color rgb="FF00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rgb="FF000000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 Light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44">
    <xf numFmtId="0" fontId="0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7" borderId="9" applyNumberFormat="0" applyAlignment="0" applyProtection="0"/>
    <xf numFmtId="0" fontId="28" fillId="8" borderId="10" applyNumberFormat="0" applyAlignment="0" applyProtection="0"/>
    <xf numFmtId="0" fontId="29" fillId="8" borderId="9" applyNumberFormat="0" applyAlignment="0" applyProtection="0"/>
    <xf numFmtId="0" fontId="30" fillId="0" borderId="11" applyNumberFormat="0" applyFill="0" applyAlignment="0" applyProtection="0"/>
    <xf numFmtId="0" fontId="31" fillId="9" borderId="12" applyNumberFormat="0" applyAlignment="0" applyProtection="0"/>
    <xf numFmtId="0" fontId="32" fillId="0" borderId="0" applyNumberFormat="0" applyFill="0" applyBorder="0" applyAlignment="0" applyProtection="0"/>
    <xf numFmtId="0" fontId="20" fillId="10" borderId="13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3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39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43" fillId="0" borderId="0"/>
  </cellStyleXfs>
  <cellXfs count="174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7" fillId="35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/>
    </xf>
    <xf numFmtId="0" fontId="35" fillId="36" borderId="3" xfId="0" applyFont="1" applyFill="1" applyBorder="1" applyAlignment="1">
      <alignment horizontal="left"/>
    </xf>
    <xf numFmtId="0" fontId="35" fillId="37" borderId="3" xfId="0" applyFont="1" applyFill="1" applyBorder="1" applyAlignment="1">
      <alignment horizontal="left"/>
    </xf>
    <xf numFmtId="0" fontId="35" fillId="35" borderId="3" xfId="0" applyFont="1" applyFill="1" applyBorder="1" applyAlignment="1">
      <alignment horizontal="left"/>
    </xf>
    <xf numFmtId="165" fontId="42" fillId="38" borderId="15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right" wrapText="1"/>
    </xf>
    <xf numFmtId="0" fontId="38" fillId="35" borderId="3" xfId="0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right"/>
    </xf>
    <xf numFmtId="165" fontId="28" fillId="8" borderId="10" xfId="10" applyNumberFormat="1" applyAlignment="1">
      <alignment wrapText="1"/>
    </xf>
    <xf numFmtId="165" fontId="40" fillId="38" borderId="15" xfId="0" applyNumberFormat="1" applyFont="1" applyFill="1" applyBorder="1" applyAlignment="1">
      <alignment wrapText="1"/>
    </xf>
    <xf numFmtId="167" fontId="6" fillId="2" borderId="3" xfId="1" applyNumberFormat="1" applyFont="1" applyFill="1" applyBorder="1" applyAlignment="1">
      <alignment horizontal="right"/>
    </xf>
    <xf numFmtId="165" fontId="41" fillId="38" borderId="15" xfId="0" applyNumberFormat="1" applyFont="1" applyFill="1" applyBorder="1" applyAlignment="1">
      <alignment wrapText="1"/>
    </xf>
    <xf numFmtId="167" fontId="0" fillId="0" borderId="0" xfId="0" applyNumberFormat="1"/>
    <xf numFmtId="0" fontId="28" fillId="8" borderId="10" xfId="10" applyAlignment="1">
      <alignment horizontal="left" wrapText="1"/>
    </xf>
    <xf numFmtId="0" fontId="28" fillId="8" borderId="10" xfId="10" applyAlignment="1">
      <alignment horizontal="center" wrapText="1"/>
    </xf>
    <xf numFmtId="0" fontId="42" fillId="2" borderId="15" xfId="0" applyFont="1" applyFill="1" applyBorder="1" applyAlignment="1">
      <alignment horizontal="left" wrapText="1"/>
    </xf>
    <xf numFmtId="167" fontId="3" fillId="2" borderId="3" xfId="1" applyNumberFormat="1" applyFont="1" applyFill="1" applyBorder="1" applyAlignment="1">
      <alignment horizontal="right"/>
    </xf>
    <xf numFmtId="0" fontId="41" fillId="38" borderId="15" xfId="0" applyFont="1" applyFill="1" applyBorder="1" applyAlignment="1">
      <alignment horizontal="left" wrapText="1"/>
    </xf>
    <xf numFmtId="0" fontId="40" fillId="38" borderId="15" xfId="0" applyFont="1" applyFill="1" applyBorder="1" applyAlignment="1">
      <alignment horizontal="left" wrapText="1"/>
    </xf>
    <xf numFmtId="0" fontId="42" fillId="38" borderId="15" xfId="0" applyFont="1" applyFill="1" applyBorder="1" applyAlignment="1">
      <alignment horizontal="center" wrapText="1"/>
    </xf>
    <xf numFmtId="0" fontId="42" fillId="38" borderId="15" xfId="0" applyFont="1" applyFill="1" applyBorder="1" applyAlignment="1">
      <alignment horizontal="left" wrapText="1"/>
    </xf>
    <xf numFmtId="0" fontId="40" fillId="2" borderId="15" xfId="0" applyFont="1" applyFill="1" applyBorder="1" applyAlignment="1">
      <alignment horizontal="left" wrapText="1"/>
    </xf>
    <xf numFmtId="0" fontId="42" fillId="2" borderId="15" xfId="0" applyFont="1" applyFill="1" applyBorder="1" applyAlignment="1">
      <alignment horizontal="center" wrapText="1"/>
    </xf>
    <xf numFmtId="165" fontId="44" fillId="2" borderId="15" xfId="8" applyNumberFormat="1" applyFont="1" applyFill="1" applyBorder="1" applyAlignment="1">
      <alignment wrapText="1"/>
    </xf>
    <xf numFmtId="167" fontId="6" fillId="2" borderId="3" xfId="0" applyNumberFormat="1" applyFont="1" applyFill="1" applyBorder="1" applyAlignment="1">
      <alignment horizontal="right"/>
    </xf>
    <xf numFmtId="4" fontId="40" fillId="2" borderId="15" xfId="0" applyNumberFormat="1" applyFont="1" applyFill="1" applyBorder="1" applyAlignment="1">
      <alignment wrapText="1"/>
    </xf>
    <xf numFmtId="4" fontId="42" fillId="2" borderId="15" xfId="0" applyNumberFormat="1" applyFont="1" applyFill="1" applyBorder="1" applyAlignment="1">
      <alignment wrapText="1"/>
    </xf>
    <xf numFmtId="4" fontId="45" fillId="2" borderId="15" xfId="0" applyNumberFormat="1" applyFont="1" applyFill="1" applyBorder="1" applyAlignment="1">
      <alignment wrapText="1"/>
    </xf>
    <xf numFmtId="4" fontId="41" fillId="2" borderId="15" xfId="0" applyNumberFormat="1" applyFont="1" applyFill="1" applyBorder="1" applyAlignment="1">
      <alignment wrapText="1"/>
    </xf>
    <xf numFmtId="4" fontId="46" fillId="2" borderId="10" xfId="10" applyNumberFormat="1" applyFont="1" applyFill="1" applyAlignment="1">
      <alignment wrapText="1"/>
    </xf>
    <xf numFmtId="4" fontId="28" fillId="8" borderId="10" xfId="10" applyNumberFormat="1" applyAlignment="1">
      <alignment wrapText="1"/>
    </xf>
    <xf numFmtId="4" fontId="40" fillId="38" borderId="15" xfId="0" applyNumberFormat="1" applyFont="1" applyFill="1" applyBorder="1" applyAlignment="1">
      <alignment wrapText="1"/>
    </xf>
    <xf numFmtId="4" fontId="42" fillId="38" borderId="15" xfId="0" applyNumberFormat="1" applyFont="1" applyFill="1" applyBorder="1" applyAlignment="1">
      <alignment wrapText="1"/>
    </xf>
    <xf numFmtId="4" fontId="45" fillId="38" borderId="15" xfId="0" applyNumberFormat="1" applyFont="1" applyFill="1" applyBorder="1" applyAlignment="1">
      <alignment wrapText="1"/>
    </xf>
    <xf numFmtId="4" fontId="41" fillId="38" borderId="15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3" fillId="2" borderId="3" xfId="1" applyNumberFormat="1" applyFont="1" applyFill="1" applyBorder="1" applyAlignment="1">
      <alignment horizontal="right"/>
    </xf>
    <xf numFmtId="167" fontId="0" fillId="0" borderId="3" xfId="0" applyNumberFormat="1" applyBorder="1"/>
    <xf numFmtId="167" fontId="1" fillId="0" borderId="3" xfId="0" applyNumberFormat="1" applyFont="1" applyBorder="1"/>
    <xf numFmtId="2" fontId="0" fillId="0" borderId="3" xfId="0" applyNumberFormat="1" applyBorder="1"/>
    <xf numFmtId="165" fontId="28" fillId="2" borderId="10" xfId="10" applyNumberFormat="1" applyFill="1" applyAlignment="1">
      <alignment wrapText="1"/>
    </xf>
    <xf numFmtId="4" fontId="28" fillId="2" borderId="10" xfId="10" applyNumberFormat="1" applyFill="1" applyAlignment="1">
      <alignment wrapText="1"/>
    </xf>
    <xf numFmtId="0" fontId="45" fillId="38" borderId="15" xfId="0" applyFont="1" applyFill="1" applyBorder="1" applyAlignment="1">
      <alignment horizontal="left" wrapText="1"/>
    </xf>
    <xf numFmtId="0" fontId="40" fillId="38" borderId="15" xfId="0" applyFont="1" applyFill="1" applyBorder="1" applyAlignment="1">
      <alignment horizontal="left" vertical="center" wrapText="1"/>
    </xf>
    <xf numFmtId="4" fontId="47" fillId="38" borderId="15" xfId="0" applyNumberFormat="1" applyFont="1" applyFill="1" applyBorder="1" applyAlignment="1">
      <alignment horizontal="right" wrapText="1"/>
    </xf>
    <xf numFmtId="4" fontId="48" fillId="38" borderId="15" xfId="0" applyNumberFormat="1" applyFont="1" applyFill="1" applyBorder="1" applyAlignment="1">
      <alignment horizontal="right" wrapText="1"/>
    </xf>
    <xf numFmtId="4" fontId="49" fillId="38" borderId="15" xfId="0" applyNumberFormat="1" applyFont="1" applyFill="1" applyBorder="1" applyAlignment="1">
      <alignment horizontal="right" wrapText="1"/>
    </xf>
    <xf numFmtId="0" fontId="48" fillId="38" borderId="15" xfId="0" applyFont="1" applyFill="1" applyBorder="1" applyAlignment="1">
      <alignment wrapText="1"/>
    </xf>
    <xf numFmtId="4" fontId="50" fillId="38" borderId="15" xfId="0" applyNumberFormat="1" applyFont="1" applyFill="1" applyBorder="1" applyAlignment="1">
      <alignment horizontal="right" wrapText="1"/>
    </xf>
    <xf numFmtId="0" fontId="47" fillId="38" borderId="15" xfId="0" applyFont="1" applyFill="1" applyBorder="1" applyAlignment="1">
      <alignment wrapText="1"/>
    </xf>
    <xf numFmtId="4" fontId="51" fillId="38" borderId="15" xfId="0" applyNumberFormat="1" applyFont="1" applyFill="1" applyBorder="1" applyAlignment="1">
      <alignment horizontal="right" wrapText="1" indent="1"/>
    </xf>
    <xf numFmtId="4" fontId="52" fillId="38" borderId="15" xfId="0" applyNumberFormat="1" applyFont="1" applyFill="1" applyBorder="1" applyAlignment="1">
      <alignment horizontal="right" wrapText="1" indent="1"/>
    </xf>
    <xf numFmtId="0" fontId="52" fillId="38" borderId="15" xfId="0" applyFont="1" applyFill="1" applyBorder="1" applyAlignment="1">
      <alignment horizontal="right" wrapText="1" indent="1"/>
    </xf>
    <xf numFmtId="0" fontId="51" fillId="38" borderId="15" xfId="0" applyFont="1" applyFill="1" applyBorder="1" applyAlignment="1">
      <alignment horizontal="right" wrapText="1" indent="1"/>
    </xf>
    <xf numFmtId="167" fontId="5" fillId="2" borderId="3" xfId="1" applyNumberFormat="1" applyFont="1" applyFill="1" applyBorder="1" applyAlignment="1">
      <alignment horizontal="right"/>
    </xf>
    <xf numFmtId="165" fontId="0" fillId="0" borderId="3" xfId="0" applyNumberFormat="1" applyBorder="1"/>
    <xf numFmtId="167" fontId="0" fillId="0" borderId="0" xfId="1" applyNumberFormat="1" applyFont="1"/>
    <xf numFmtId="167" fontId="1" fillId="0" borderId="0" xfId="1" applyNumberFormat="1" applyFont="1"/>
    <xf numFmtId="0" fontId="1" fillId="0" borderId="0" xfId="0" applyFont="1"/>
    <xf numFmtId="0" fontId="53" fillId="2" borderId="3" xfId="0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right"/>
    </xf>
    <xf numFmtId="167" fontId="18" fillId="2" borderId="3" xfId="0" applyNumberFormat="1" applyFont="1" applyFill="1" applyBorder="1" applyAlignment="1">
      <alignment horizontal="right"/>
    </xf>
    <xf numFmtId="4" fontId="54" fillId="38" borderId="15" xfId="0" applyNumberFormat="1" applyFont="1" applyFill="1" applyBorder="1" applyAlignment="1">
      <alignment horizontal="right" wrapText="1"/>
    </xf>
    <xf numFmtId="2" fontId="1" fillId="0" borderId="3" xfId="0" applyNumberFormat="1" applyFont="1" applyBorder="1"/>
    <xf numFmtId="0" fontId="42" fillId="2" borderId="16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right"/>
    </xf>
    <xf numFmtId="4" fontId="46" fillId="2" borderId="18" xfId="10" applyNumberFormat="1" applyFont="1" applyFill="1" applyBorder="1" applyAlignment="1">
      <alignment wrapText="1"/>
    </xf>
    <xf numFmtId="0" fontId="28" fillId="8" borderId="3" xfId="10" applyBorder="1" applyAlignment="1">
      <alignment horizontal="left" wrapText="1"/>
    </xf>
    <xf numFmtId="165" fontId="28" fillId="8" borderId="3" xfId="10" applyNumberFormat="1" applyBorder="1" applyAlignment="1">
      <alignment wrapText="1"/>
    </xf>
    <xf numFmtId="0" fontId="28" fillId="8" borderId="3" xfId="10" applyBorder="1" applyAlignment="1">
      <alignment horizontal="center" wrapText="1"/>
    </xf>
    <xf numFmtId="165" fontId="1" fillId="0" borderId="3" xfId="0" applyNumberFormat="1" applyFont="1" applyBorder="1"/>
    <xf numFmtId="2" fontId="38" fillId="0" borderId="3" xfId="0" applyNumberFormat="1" applyFont="1" applyBorder="1"/>
    <xf numFmtId="169" fontId="6" fillId="2" borderId="3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5" fillId="0" borderId="3" xfId="0" applyNumberFormat="1" applyFont="1" applyBorder="1" applyAlignment="1">
      <alignment horizontal="right"/>
    </xf>
    <xf numFmtId="0" fontId="0" fillId="0" borderId="3" xfId="0" applyBorder="1"/>
    <xf numFmtId="168" fontId="35" fillId="3" borderId="3" xfId="0" applyNumberFormat="1" applyFont="1" applyFill="1" applyBorder="1" applyAlignment="1">
      <alignment horizontal="right"/>
    </xf>
    <xf numFmtId="0" fontId="35" fillId="0" borderId="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36" fillId="3" borderId="3" xfId="0" applyFont="1" applyFill="1" applyBorder="1" applyAlignment="1">
      <alignment horizontal="left"/>
    </xf>
    <xf numFmtId="4" fontId="36" fillId="3" borderId="3" xfId="0" applyNumberFormat="1" applyFont="1" applyFill="1" applyBorder="1" applyAlignment="1">
      <alignment horizontal="right"/>
    </xf>
    <xf numFmtId="0" fontId="0" fillId="3" borderId="3" xfId="0" applyFill="1" applyBorder="1"/>
    <xf numFmtId="0" fontId="38" fillId="35" borderId="3" xfId="0" applyFont="1" applyFill="1" applyBorder="1" applyAlignment="1">
      <alignment horizontal="center" vertical="center" wrapText="1"/>
    </xf>
    <xf numFmtId="4" fontId="35" fillId="37" borderId="3" xfId="0" applyNumberFormat="1" applyFont="1" applyFill="1" applyBorder="1" applyAlignment="1">
      <alignment horizontal="right"/>
    </xf>
    <xf numFmtId="0" fontId="0" fillId="37" borderId="3" xfId="0" applyFill="1" applyBorder="1"/>
    <xf numFmtId="0" fontId="35" fillId="36" borderId="3" xfId="0" applyFont="1" applyFill="1" applyBorder="1" applyAlignment="1">
      <alignment horizontal="left"/>
    </xf>
    <xf numFmtId="4" fontId="35" fillId="36" borderId="3" xfId="0" applyNumberFormat="1" applyFont="1" applyFill="1" applyBorder="1" applyAlignment="1">
      <alignment horizontal="right"/>
    </xf>
    <xf numFmtId="0" fontId="0" fillId="36" borderId="3" xfId="0" applyFill="1" applyBorder="1"/>
    <xf numFmtId="168" fontId="35" fillId="37" borderId="3" xfId="0" applyNumberFormat="1" applyFont="1" applyFill="1" applyBorder="1" applyAlignment="1">
      <alignment horizontal="right"/>
    </xf>
    <xf numFmtId="168" fontId="35" fillId="36" borderId="3" xfId="0" applyNumberFormat="1" applyFont="1" applyFill="1" applyBorder="1" applyAlignment="1">
      <alignment horizontal="right"/>
    </xf>
    <xf numFmtId="4" fontId="35" fillId="35" borderId="3" xfId="0" applyNumberFormat="1" applyFont="1" applyFill="1" applyBorder="1" applyAlignment="1">
      <alignment horizontal="right"/>
    </xf>
    <xf numFmtId="0" fontId="0" fillId="35" borderId="3" xfId="0" applyFill="1" applyBorder="1"/>
    <xf numFmtId="0" fontId="35" fillId="35" borderId="3" xfId="0" applyFont="1" applyFill="1" applyBorder="1" applyAlignment="1">
      <alignment horizontal="left"/>
    </xf>
    <xf numFmtId="166" fontId="35" fillId="3" borderId="3" xfId="0" applyNumberFormat="1" applyFont="1" applyFill="1" applyBorder="1" applyAlignment="1">
      <alignment horizontal="right"/>
    </xf>
    <xf numFmtId="0" fontId="35" fillId="37" borderId="3" xfId="0" applyFont="1" applyFill="1" applyBorder="1" applyAlignment="1">
      <alignment horizontal="left"/>
    </xf>
    <xf numFmtId="0" fontId="0" fillId="0" borderId="5" xfId="0" applyBorder="1" applyAlignment="1">
      <alignment horizontal="center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Isticanje1 2" xfId="37" xr:uid="{00000000-0005-0000-0000-00000C000000}"/>
    <cellStyle name="60% - Isticanje2 2" xfId="38" xr:uid="{00000000-0005-0000-0000-00000D000000}"/>
    <cellStyle name="60% - Isticanje3 2" xfId="39" xr:uid="{00000000-0005-0000-0000-00000E000000}"/>
    <cellStyle name="60% - Isticanje4 2" xfId="40" xr:uid="{00000000-0005-0000-0000-00000F000000}"/>
    <cellStyle name="60% - Isticanje5 2" xfId="41" xr:uid="{00000000-0005-0000-0000-000010000000}"/>
    <cellStyle name="60% - Isticanje6 2" xfId="42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no 2" xfId="36" xr:uid="{00000000-0005-0000-0000-000022000000}"/>
    <cellStyle name="Normal" xfId="0" builtinId="0"/>
    <cellStyle name="Normalno 2" xfId="43" xr:uid="{00000000-0005-0000-0000-000024000000}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workbookViewId="0">
      <selection activeCell="O7" sqref="O7"/>
    </sheetView>
  </sheetViews>
  <sheetFormatPr baseColWidth="10" defaultColWidth="8.83203125" defaultRowHeight="15" x14ac:dyDescent="0.2"/>
  <cols>
    <col min="6" max="10" width="25.33203125" customWidth="1"/>
    <col min="11" max="12" width="15.6640625" customWidth="1"/>
  </cols>
  <sheetData>
    <row r="1" spans="2:12" ht="42" customHeight="1" x14ac:dyDescent="0.2">
      <c r="B1" s="123" t="s">
        <v>294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15.75" customHeight="1" x14ac:dyDescent="0.2">
      <c r="B2" s="123" t="s">
        <v>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6.75" customHeight="1" x14ac:dyDescent="0.2">
      <c r="B3" s="140"/>
      <c r="C3" s="140"/>
      <c r="D3" s="140"/>
      <c r="E3" s="35"/>
      <c r="F3" s="35"/>
      <c r="G3" s="35"/>
      <c r="H3" s="35"/>
      <c r="I3" s="35"/>
      <c r="J3" s="37"/>
      <c r="K3" s="37"/>
      <c r="L3" s="36"/>
    </row>
    <row r="4" spans="2:12" ht="18" customHeight="1" x14ac:dyDescent="0.2">
      <c r="B4" s="123" t="s">
        <v>38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2:12" ht="18" customHeight="1" x14ac:dyDescent="0.2">
      <c r="B5" s="38"/>
      <c r="C5" s="39"/>
      <c r="D5" s="39"/>
      <c r="E5" s="39"/>
      <c r="F5" s="39"/>
      <c r="G5" s="39"/>
      <c r="H5" s="39"/>
      <c r="I5" s="39"/>
      <c r="J5" s="39"/>
      <c r="K5" s="39"/>
      <c r="L5" s="36"/>
    </row>
    <row r="6" spans="2:12" x14ac:dyDescent="0.2">
      <c r="B6" s="134" t="s">
        <v>39</v>
      </c>
      <c r="C6" s="134"/>
      <c r="D6" s="134"/>
      <c r="E6" s="134"/>
      <c r="F6" s="134"/>
      <c r="G6" s="40"/>
      <c r="H6" s="40"/>
      <c r="I6" s="40"/>
      <c r="J6" s="40"/>
      <c r="K6" s="41"/>
      <c r="L6" s="36"/>
    </row>
    <row r="7" spans="2:12" ht="28" x14ac:dyDescent="0.2">
      <c r="B7" s="135" t="s">
        <v>5</v>
      </c>
      <c r="C7" s="136"/>
      <c r="D7" s="136"/>
      <c r="E7" s="136"/>
      <c r="F7" s="137"/>
      <c r="G7" s="22" t="s">
        <v>295</v>
      </c>
      <c r="H7" s="1" t="s">
        <v>296</v>
      </c>
      <c r="I7" s="1" t="s">
        <v>297</v>
      </c>
      <c r="J7" s="22" t="s">
        <v>298</v>
      </c>
      <c r="K7" s="1" t="s">
        <v>15</v>
      </c>
      <c r="L7" s="1" t="s">
        <v>30</v>
      </c>
    </row>
    <row r="8" spans="2:12" s="25" customFormat="1" ht="12" x14ac:dyDescent="0.15">
      <c r="B8" s="128">
        <v>1</v>
      </c>
      <c r="C8" s="128"/>
      <c r="D8" s="128"/>
      <c r="E8" s="128"/>
      <c r="F8" s="129"/>
      <c r="G8" s="24">
        <v>2</v>
      </c>
      <c r="H8" s="23">
        <v>3</v>
      </c>
      <c r="I8" s="23">
        <v>4</v>
      </c>
      <c r="J8" s="23">
        <v>5</v>
      </c>
      <c r="K8" s="23" t="s">
        <v>17</v>
      </c>
      <c r="L8" s="23" t="s">
        <v>18</v>
      </c>
    </row>
    <row r="9" spans="2:12" x14ac:dyDescent="0.2">
      <c r="B9" s="130" t="s">
        <v>0</v>
      </c>
      <c r="C9" s="131"/>
      <c r="D9" s="131"/>
      <c r="E9" s="131"/>
      <c r="F9" s="132"/>
      <c r="G9" s="17">
        <v>1459722.16</v>
      </c>
      <c r="H9" s="17"/>
      <c r="I9" s="17">
        <f>SUM(I10:I11)</f>
        <v>2755060</v>
      </c>
      <c r="J9" s="17">
        <f>SUM(J10:J11)</f>
        <v>1774956.56</v>
      </c>
      <c r="K9" s="17">
        <f>SUM(J9/G9*100)</f>
        <v>121.59550691482278</v>
      </c>
      <c r="L9" s="17">
        <f>SUM(J9/I9*100)</f>
        <v>64.425332297663203</v>
      </c>
    </row>
    <row r="10" spans="2:12" x14ac:dyDescent="0.2">
      <c r="B10" s="133" t="s">
        <v>31</v>
      </c>
      <c r="C10" s="125"/>
      <c r="D10" s="125"/>
      <c r="E10" s="125"/>
      <c r="F10" s="127"/>
      <c r="G10" s="16">
        <v>1459722.16</v>
      </c>
      <c r="H10" s="16"/>
      <c r="I10" s="16">
        <v>2755060</v>
      </c>
      <c r="J10" s="16">
        <v>1774956.56</v>
      </c>
      <c r="K10" s="30">
        <f t="shared" ref="K10:K14" si="0">SUM(J10/G10*100)</f>
        <v>121.59550691482278</v>
      </c>
      <c r="L10" s="30">
        <f t="shared" ref="L10:L14" si="1">SUM(J10/I10*100)</f>
        <v>64.425332297663203</v>
      </c>
    </row>
    <row r="11" spans="2:12" x14ac:dyDescent="0.2">
      <c r="B11" s="126" t="s">
        <v>36</v>
      </c>
      <c r="C11" s="127"/>
      <c r="D11" s="127"/>
      <c r="E11" s="127"/>
      <c r="F11" s="127"/>
      <c r="G11" s="16">
        <v>0</v>
      </c>
      <c r="H11" s="16"/>
      <c r="I11" s="16">
        <v>0</v>
      </c>
      <c r="J11" s="16">
        <v>0</v>
      </c>
      <c r="K11" s="30" t="e">
        <f t="shared" si="0"/>
        <v>#DIV/0!</v>
      </c>
      <c r="L11" s="30" t="e">
        <f t="shared" si="1"/>
        <v>#DIV/0!</v>
      </c>
    </row>
    <row r="12" spans="2:12" x14ac:dyDescent="0.2">
      <c r="B12" s="18" t="s">
        <v>1</v>
      </c>
      <c r="C12" s="31"/>
      <c r="D12" s="31"/>
      <c r="E12" s="31"/>
      <c r="F12" s="31"/>
      <c r="G12" s="17">
        <f>SUM(G13:G14)</f>
        <v>1429545.14</v>
      </c>
      <c r="H12" s="17"/>
      <c r="I12" s="17">
        <f t="shared" ref="I12:J12" si="2">SUM(I13:I14)</f>
        <v>2755060</v>
      </c>
      <c r="J12" s="17">
        <f t="shared" si="2"/>
        <v>1778750.7</v>
      </c>
      <c r="K12" s="17">
        <f t="shared" si="0"/>
        <v>124.42773930174742</v>
      </c>
      <c r="L12" s="17">
        <f t="shared" si="1"/>
        <v>64.563047628726778</v>
      </c>
    </row>
    <row r="13" spans="2:12" x14ac:dyDescent="0.2">
      <c r="B13" s="124" t="s">
        <v>32</v>
      </c>
      <c r="C13" s="125"/>
      <c r="D13" s="125"/>
      <c r="E13" s="125"/>
      <c r="F13" s="125"/>
      <c r="G13" s="122">
        <v>1403537.97</v>
      </c>
      <c r="H13" s="16"/>
      <c r="I13" s="16">
        <v>2746060</v>
      </c>
      <c r="J13" s="16">
        <v>1775813.2</v>
      </c>
      <c r="K13" s="30">
        <f t="shared" si="0"/>
        <v>126.5240583409368</v>
      </c>
      <c r="L13" s="30">
        <f t="shared" si="1"/>
        <v>64.667676598471985</v>
      </c>
    </row>
    <row r="14" spans="2:12" x14ac:dyDescent="0.2">
      <c r="B14" s="126" t="s">
        <v>33</v>
      </c>
      <c r="C14" s="127"/>
      <c r="D14" s="127"/>
      <c r="E14" s="127"/>
      <c r="F14" s="127"/>
      <c r="G14" s="16">
        <v>26007.17</v>
      </c>
      <c r="H14" s="16"/>
      <c r="I14" s="16">
        <v>9000</v>
      </c>
      <c r="J14" s="16">
        <v>2937.5</v>
      </c>
      <c r="K14" s="30">
        <f t="shared" si="0"/>
        <v>11.294962120061507</v>
      </c>
      <c r="L14" s="30">
        <f t="shared" si="1"/>
        <v>32.638888888888893</v>
      </c>
    </row>
    <row r="15" spans="2:12" x14ac:dyDescent="0.2">
      <c r="B15" s="139" t="s">
        <v>40</v>
      </c>
      <c r="C15" s="131"/>
      <c r="D15" s="131"/>
      <c r="E15" s="131"/>
      <c r="F15" s="131"/>
      <c r="G15" s="17">
        <f>SUM(G9-G12)</f>
        <v>30177.020000000019</v>
      </c>
      <c r="H15" s="17"/>
      <c r="I15" s="17">
        <f t="shared" ref="I15" si="3">SUM(I9-I12)</f>
        <v>0</v>
      </c>
      <c r="J15" s="17">
        <f>SUM(J9-J12)</f>
        <v>-3794.1399999998976</v>
      </c>
      <c r="K15" s="17">
        <f>SUM(J15/G15*100)</f>
        <v>-12.572944578357623</v>
      </c>
      <c r="L15" s="17" t="e">
        <f>SUM(J15/I15*100)</f>
        <v>#DIV/0!</v>
      </c>
    </row>
    <row r="16" spans="2:12" ht="18" x14ac:dyDescent="0.2">
      <c r="B16" s="35"/>
      <c r="C16" s="42"/>
      <c r="D16" s="42"/>
      <c r="E16" s="42"/>
      <c r="F16" s="42"/>
      <c r="G16" s="42"/>
      <c r="H16" s="42"/>
      <c r="I16" s="43"/>
      <c r="J16" s="43"/>
      <c r="K16" s="43"/>
      <c r="L16" s="43"/>
    </row>
    <row r="17" spans="1:43" ht="18" customHeight="1" x14ac:dyDescent="0.2">
      <c r="B17" s="134" t="s">
        <v>41</v>
      </c>
      <c r="C17" s="134"/>
      <c r="D17" s="134"/>
      <c r="E17" s="134"/>
      <c r="F17" s="134"/>
      <c r="G17" s="42"/>
      <c r="H17" s="42"/>
      <c r="I17" s="43"/>
      <c r="J17" s="43"/>
      <c r="K17" s="43"/>
      <c r="L17" s="43"/>
    </row>
    <row r="18" spans="1:43" ht="28" x14ac:dyDescent="0.2">
      <c r="B18" s="135" t="s">
        <v>5</v>
      </c>
      <c r="C18" s="136"/>
      <c r="D18" s="136"/>
      <c r="E18" s="136"/>
      <c r="F18" s="137"/>
      <c r="G18" s="22" t="s">
        <v>295</v>
      </c>
      <c r="H18" s="1" t="s">
        <v>296</v>
      </c>
      <c r="I18" s="1" t="s">
        <v>297</v>
      </c>
      <c r="J18" s="22" t="s">
        <v>298</v>
      </c>
      <c r="K18" s="1" t="s">
        <v>15</v>
      </c>
      <c r="L18" s="1" t="s">
        <v>30</v>
      </c>
    </row>
    <row r="19" spans="1:43" s="25" customFormat="1" x14ac:dyDescent="0.2">
      <c r="B19" s="128">
        <v>1</v>
      </c>
      <c r="C19" s="128"/>
      <c r="D19" s="128"/>
      <c r="E19" s="128"/>
      <c r="F19" s="129"/>
      <c r="G19" s="24">
        <v>2</v>
      </c>
      <c r="H19" s="23">
        <v>3</v>
      </c>
      <c r="I19" s="23">
        <v>4</v>
      </c>
      <c r="J19" s="23">
        <v>5</v>
      </c>
      <c r="K19" s="23" t="s">
        <v>17</v>
      </c>
      <c r="L19" s="23" t="s">
        <v>18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">
      <c r="A20" s="25"/>
      <c r="B20" s="133" t="s">
        <v>34</v>
      </c>
      <c r="C20" s="144"/>
      <c r="D20" s="144"/>
      <c r="E20" s="144"/>
      <c r="F20" s="145"/>
      <c r="G20" s="16">
        <v>0</v>
      </c>
      <c r="H20" s="16">
        <v>0</v>
      </c>
      <c r="I20" s="16">
        <v>0</v>
      </c>
      <c r="J20" s="16">
        <v>0</v>
      </c>
      <c r="K20" s="16" t="e">
        <f>SUM(J20/G20*100)</f>
        <v>#DIV/0!</v>
      </c>
      <c r="L20" s="16" t="e">
        <f>SUM(J20/I20*100)</f>
        <v>#DIV/0!</v>
      </c>
    </row>
    <row r="21" spans="1:43" x14ac:dyDescent="0.2">
      <c r="A21" s="25"/>
      <c r="B21" s="133" t="s">
        <v>35</v>
      </c>
      <c r="C21" s="125"/>
      <c r="D21" s="125"/>
      <c r="E21" s="125"/>
      <c r="F21" s="125"/>
      <c r="G21" s="16">
        <v>0</v>
      </c>
      <c r="H21" s="16">
        <v>0</v>
      </c>
      <c r="I21" s="16">
        <v>0</v>
      </c>
      <c r="J21" s="16">
        <v>0</v>
      </c>
      <c r="K21" s="16" t="e">
        <f>SUM(J21/G21*100)</f>
        <v>#DIV/0!</v>
      </c>
      <c r="L21" s="16"/>
    </row>
    <row r="22" spans="1:43" s="32" customFormat="1" ht="15" customHeight="1" x14ac:dyDescent="0.2">
      <c r="A22" s="25"/>
      <c r="B22" s="141" t="s">
        <v>37</v>
      </c>
      <c r="C22" s="142"/>
      <c r="D22" s="142"/>
      <c r="E22" s="142"/>
      <c r="F22" s="143"/>
      <c r="G22" s="17"/>
      <c r="H22" s="17"/>
      <c r="I22" s="17"/>
      <c r="J22" s="17"/>
      <c r="K22" s="17"/>
      <c r="L22" s="1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2" customFormat="1" ht="15" customHeight="1" x14ac:dyDescent="0.2">
      <c r="A23" s="25"/>
      <c r="B23" s="141" t="s">
        <v>42</v>
      </c>
      <c r="C23" s="142"/>
      <c r="D23" s="142"/>
      <c r="E23" s="142"/>
      <c r="F23" s="143"/>
      <c r="G23" s="17"/>
      <c r="H23" s="17"/>
      <c r="I23" s="17"/>
      <c r="J23" s="17"/>
      <c r="K23" s="17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">
      <c r="A24" s="25"/>
      <c r="B24" s="139" t="s">
        <v>43</v>
      </c>
      <c r="C24" s="131"/>
      <c r="D24" s="131"/>
      <c r="E24" s="131"/>
      <c r="F24" s="131"/>
      <c r="G24" s="17"/>
      <c r="H24" s="17"/>
      <c r="I24" s="17"/>
      <c r="J24" s="17"/>
      <c r="K24" s="17"/>
      <c r="L24" s="17"/>
    </row>
    <row r="25" spans="1:43" ht="16" x14ac:dyDescent="0.2">
      <c r="B25" s="44"/>
      <c r="C25" s="45"/>
      <c r="D25" s="45"/>
      <c r="E25" s="45"/>
      <c r="F25" s="45"/>
      <c r="G25" s="46"/>
      <c r="H25" s="46"/>
      <c r="I25" s="46"/>
      <c r="J25" s="46"/>
      <c r="K25" s="46"/>
      <c r="L25" s="36"/>
    </row>
    <row r="26" spans="1:43" ht="16" x14ac:dyDescent="0.2">
      <c r="B26" s="146" t="s">
        <v>47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43" ht="16" x14ac:dyDescent="0.2">
      <c r="B27" s="13"/>
      <c r="C27" s="14"/>
      <c r="D27" s="14"/>
      <c r="E27" s="14"/>
      <c r="F27" s="14"/>
      <c r="G27" s="15"/>
      <c r="H27" s="15"/>
      <c r="I27" s="15"/>
      <c r="J27" s="15"/>
      <c r="K27" s="15"/>
    </row>
    <row r="28" spans="1:43" ht="15" customHeight="1" x14ac:dyDescent="0.2">
      <c r="B28" s="147" t="s">
        <v>48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43" x14ac:dyDescent="0.2">
      <c r="B29" s="147" t="s">
        <v>49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43" ht="15" customHeight="1" x14ac:dyDescent="0.2">
      <c r="B30" s="147" t="s">
        <v>50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43" ht="36.75" customHeight="1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1:43" ht="15" customHeight="1" x14ac:dyDescent="0.2">
      <c r="B32" s="138" t="s">
        <v>51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 x14ac:dyDescent="0.2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</sheetData>
  <mergeCells count="26"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10"/>
  <sheetViews>
    <sheetView zoomScaleNormal="100" workbookViewId="0">
      <selection activeCell="J110" sqref="J110"/>
    </sheetView>
  </sheetViews>
  <sheetFormatPr baseColWidth="10" defaultColWidth="8.83203125" defaultRowHeight="15" x14ac:dyDescent="0.2"/>
  <cols>
    <col min="2" max="2" width="3.5" customWidth="1"/>
    <col min="3" max="3" width="2.6640625" customWidth="1"/>
    <col min="4" max="4" width="3.1640625" customWidth="1"/>
    <col min="5" max="5" width="5.5" customWidth="1"/>
    <col min="6" max="6" width="44.6640625" customWidth="1"/>
    <col min="7" max="10" width="25.33203125" customWidth="1"/>
    <col min="11" max="12" width="15.6640625" customWidth="1"/>
    <col min="13" max="13" width="15.33203125" bestFit="1" customWidth="1"/>
  </cols>
  <sheetData>
    <row r="1" spans="2:13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ht="15.75" customHeight="1" x14ac:dyDescent="0.2">
      <c r="B2" s="151" t="s">
        <v>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3" ht="18" x14ac:dyDescent="0.2">
      <c r="B3" s="2"/>
      <c r="C3" s="2"/>
      <c r="D3" s="2"/>
      <c r="E3" s="2"/>
      <c r="F3" s="2"/>
      <c r="G3" s="2"/>
      <c r="H3" s="2"/>
      <c r="I3" s="2"/>
      <c r="J3" s="3"/>
      <c r="K3" s="3"/>
    </row>
    <row r="4" spans="2:13" ht="18" customHeight="1" x14ac:dyDescent="0.2">
      <c r="B4" s="151" t="s">
        <v>44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3" ht="18" x14ac:dyDescent="0.2">
      <c r="B5" s="2"/>
      <c r="C5" s="2"/>
      <c r="D5" s="2"/>
      <c r="E5" s="2"/>
      <c r="F5" s="2"/>
      <c r="G5" s="2"/>
      <c r="H5" s="2"/>
      <c r="I5" s="2"/>
      <c r="J5" s="3"/>
      <c r="K5" s="3"/>
    </row>
    <row r="6" spans="2:13" ht="15.75" customHeight="1" x14ac:dyDescent="0.2">
      <c r="B6" s="151" t="s">
        <v>16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3" ht="18" x14ac:dyDescent="0.2">
      <c r="B7" s="2"/>
      <c r="C7" s="2"/>
      <c r="D7" s="2"/>
      <c r="E7" s="2"/>
      <c r="F7" s="2"/>
      <c r="G7" s="2"/>
      <c r="H7" s="2"/>
      <c r="I7" s="2"/>
      <c r="J7" s="3"/>
      <c r="K7" s="3"/>
    </row>
    <row r="8" spans="2:13" ht="26.5" customHeight="1" x14ac:dyDescent="0.2">
      <c r="B8" s="148" t="s">
        <v>5</v>
      </c>
      <c r="C8" s="149"/>
      <c r="D8" s="149"/>
      <c r="E8" s="149"/>
      <c r="F8" s="150"/>
      <c r="G8" s="33" t="s">
        <v>295</v>
      </c>
      <c r="H8" s="33" t="s">
        <v>296</v>
      </c>
      <c r="I8" s="33" t="s">
        <v>297</v>
      </c>
      <c r="J8" s="33" t="s">
        <v>298</v>
      </c>
      <c r="K8" s="33" t="s">
        <v>15</v>
      </c>
      <c r="L8" s="33" t="s">
        <v>30</v>
      </c>
    </row>
    <row r="9" spans="2:13" ht="16.5" customHeight="1" x14ac:dyDescent="0.2">
      <c r="B9" s="148">
        <v>1</v>
      </c>
      <c r="C9" s="149"/>
      <c r="D9" s="149"/>
      <c r="E9" s="149"/>
      <c r="F9" s="150"/>
      <c r="G9" s="33">
        <v>2</v>
      </c>
      <c r="H9" s="33">
        <v>3</v>
      </c>
      <c r="I9" s="33">
        <v>4</v>
      </c>
      <c r="J9" s="33">
        <v>5</v>
      </c>
      <c r="K9" s="33" t="s">
        <v>17</v>
      </c>
      <c r="L9" s="33" t="s">
        <v>18</v>
      </c>
    </row>
    <row r="10" spans="2:13" s="108" customFormat="1" x14ac:dyDescent="0.2">
      <c r="B10" s="109"/>
      <c r="C10" s="109"/>
      <c r="D10" s="109"/>
      <c r="E10" s="109"/>
      <c r="F10" s="109" t="s">
        <v>19</v>
      </c>
      <c r="G10" s="110">
        <f>SUM(G11,G40)</f>
        <v>1459722.1600000001</v>
      </c>
      <c r="H10" s="111"/>
      <c r="I10" s="110">
        <f>SUM(I11,I40)</f>
        <v>2755060</v>
      </c>
      <c r="J10" s="88">
        <f>SUM(J11,J40)</f>
        <v>1774956.56</v>
      </c>
      <c r="K10" s="113">
        <f>SUM(J10/G10*100)</f>
        <v>121.59550691482275</v>
      </c>
      <c r="L10" s="113">
        <f>SUM(J10/I10*100)</f>
        <v>64.425332297663203</v>
      </c>
    </row>
    <row r="11" spans="2:13" s="108" customFormat="1" x14ac:dyDescent="0.2">
      <c r="B11" s="109">
        <v>6</v>
      </c>
      <c r="C11" s="109"/>
      <c r="D11" s="109"/>
      <c r="E11" s="109"/>
      <c r="F11" s="109" t="s">
        <v>2</v>
      </c>
      <c r="G11" s="112">
        <f>SUM(G12,G24,G27,G30,G36)</f>
        <v>1459722.1600000001</v>
      </c>
      <c r="H11" s="112"/>
      <c r="I11" s="110">
        <f>SUM(I12,I24,I27,I30,I36)</f>
        <v>2755060</v>
      </c>
      <c r="J11" s="88">
        <f>SUM(J12,J24,J27,J30,J36)</f>
        <v>1774956.56</v>
      </c>
      <c r="K11" s="113">
        <f t="shared" ref="K11:K43" si="0">SUM(J11/G11*100)</f>
        <v>121.59550691482275</v>
      </c>
      <c r="L11" s="113">
        <f t="shared" ref="L11:L43" si="1">SUM(J11/I11*100)</f>
        <v>64.425332297663203</v>
      </c>
      <c r="M11" s="107"/>
    </row>
    <row r="12" spans="2:13" s="108" customFormat="1" ht="29" x14ac:dyDescent="0.2">
      <c r="B12" s="6"/>
      <c r="C12" s="6"/>
      <c r="D12" s="6">
        <v>63</v>
      </c>
      <c r="E12" s="6"/>
      <c r="F12" s="67" t="s">
        <v>202</v>
      </c>
      <c r="G12" s="95">
        <f>SUM(G14,G15,G17,G20,G22)</f>
        <v>1158431.8900000001</v>
      </c>
      <c r="H12" s="94"/>
      <c r="I12" s="30">
        <v>2230416</v>
      </c>
      <c r="J12" s="88">
        <f>SUM(J13,J14,J15,J17,J20,J22)</f>
        <v>1469302.6</v>
      </c>
      <c r="K12" s="113">
        <f t="shared" si="0"/>
        <v>126.83547584312444</v>
      </c>
      <c r="L12" s="113">
        <f t="shared" si="1"/>
        <v>65.875720045049903</v>
      </c>
      <c r="M12" s="107"/>
    </row>
    <row r="13" spans="2:13" s="108" customFormat="1" x14ac:dyDescent="0.2">
      <c r="B13" s="6"/>
      <c r="C13" s="6"/>
      <c r="D13" s="6"/>
      <c r="E13" s="6"/>
      <c r="F13" s="67" t="s">
        <v>304</v>
      </c>
      <c r="G13" s="95">
        <v>0</v>
      </c>
      <c r="H13" s="94"/>
      <c r="I13" s="30"/>
      <c r="J13" s="88">
        <v>17265</v>
      </c>
      <c r="K13" s="113"/>
      <c r="L13" s="113"/>
      <c r="M13" s="107"/>
    </row>
    <row r="14" spans="2:13" s="108" customFormat="1" x14ac:dyDescent="0.2">
      <c r="B14" s="6"/>
      <c r="C14" s="6"/>
      <c r="D14" s="6"/>
      <c r="E14" s="6"/>
      <c r="F14" s="67" t="s">
        <v>203</v>
      </c>
      <c r="G14" s="95">
        <v>1712.6</v>
      </c>
      <c r="H14" s="94"/>
      <c r="I14" s="30"/>
      <c r="J14" s="88">
        <v>2718.97</v>
      </c>
      <c r="K14" s="113">
        <f t="shared" si="0"/>
        <v>158.76269998832186</v>
      </c>
      <c r="L14" s="113" t="e">
        <f t="shared" si="1"/>
        <v>#DIV/0!</v>
      </c>
      <c r="M14" s="107"/>
    </row>
    <row r="15" spans="2:13" s="108" customFormat="1" x14ac:dyDescent="0.2">
      <c r="B15" s="6"/>
      <c r="C15" s="6"/>
      <c r="D15" s="6"/>
      <c r="E15" s="6">
        <v>634</v>
      </c>
      <c r="F15" s="67" t="s">
        <v>204</v>
      </c>
      <c r="G15" s="95">
        <v>0</v>
      </c>
      <c r="H15" s="94"/>
      <c r="I15" s="30"/>
      <c r="J15" s="88">
        <f>SUM(J16)</f>
        <v>0</v>
      </c>
      <c r="K15" s="113" t="e">
        <f t="shared" si="0"/>
        <v>#DIV/0!</v>
      </c>
      <c r="L15" s="113" t="e">
        <f t="shared" si="1"/>
        <v>#DIV/0!</v>
      </c>
      <c r="M15" s="107"/>
    </row>
    <row r="16" spans="2:13" x14ac:dyDescent="0.2">
      <c r="B16" s="6"/>
      <c r="C16" s="6"/>
      <c r="D16" s="6"/>
      <c r="E16" s="6"/>
      <c r="F16" s="92" t="s">
        <v>205</v>
      </c>
      <c r="G16" s="96">
        <v>0</v>
      </c>
      <c r="H16" s="98"/>
      <c r="I16" s="4"/>
      <c r="J16" s="87">
        <v>0</v>
      </c>
      <c r="K16" s="89" t="e">
        <f t="shared" si="0"/>
        <v>#DIV/0!</v>
      </c>
      <c r="L16" s="89" t="e">
        <f t="shared" si="1"/>
        <v>#DIV/0!</v>
      </c>
      <c r="M16" s="106"/>
    </row>
    <row r="17" spans="2:13" s="108" customFormat="1" ht="29" x14ac:dyDescent="0.2">
      <c r="B17" s="6"/>
      <c r="C17" s="6"/>
      <c r="D17" s="6"/>
      <c r="E17" s="6">
        <v>636</v>
      </c>
      <c r="F17" s="67" t="s">
        <v>206</v>
      </c>
      <c r="G17" s="95">
        <f>SUM(G18,G19)</f>
        <v>1105393.95</v>
      </c>
      <c r="H17" s="94"/>
      <c r="I17" s="30"/>
      <c r="J17" s="88">
        <f>SUM(J18:J19)</f>
        <v>1388194.29</v>
      </c>
      <c r="K17" s="113">
        <f t="shared" si="0"/>
        <v>125.58366996671188</v>
      </c>
      <c r="L17" s="113" t="e">
        <f t="shared" si="1"/>
        <v>#DIV/0!</v>
      </c>
      <c r="M17" s="107"/>
    </row>
    <row r="18" spans="2:13" ht="29" x14ac:dyDescent="0.2">
      <c r="B18" s="6"/>
      <c r="C18" s="6"/>
      <c r="D18" s="6"/>
      <c r="E18" s="6"/>
      <c r="F18" s="92" t="s">
        <v>207</v>
      </c>
      <c r="G18" s="96">
        <v>1105393.95</v>
      </c>
      <c r="H18" s="98"/>
      <c r="I18" s="4"/>
      <c r="J18" s="87">
        <v>1388194.29</v>
      </c>
      <c r="K18" s="89">
        <f t="shared" si="0"/>
        <v>125.58366996671188</v>
      </c>
      <c r="L18" s="89" t="e">
        <f t="shared" si="1"/>
        <v>#DIV/0!</v>
      </c>
      <c r="M18" s="106"/>
    </row>
    <row r="19" spans="2:13" ht="29" x14ac:dyDescent="0.2">
      <c r="B19" s="6"/>
      <c r="C19" s="6"/>
      <c r="D19" s="6"/>
      <c r="E19" s="6"/>
      <c r="F19" s="92" t="s">
        <v>208</v>
      </c>
      <c r="G19" s="96">
        <v>0</v>
      </c>
      <c r="H19" s="98"/>
      <c r="I19" s="4"/>
      <c r="J19" s="87">
        <v>0</v>
      </c>
      <c r="K19" s="89" t="e">
        <f t="shared" si="0"/>
        <v>#DIV/0!</v>
      </c>
      <c r="L19" s="89" t="e">
        <f t="shared" si="1"/>
        <v>#DIV/0!</v>
      </c>
      <c r="M19" s="106"/>
    </row>
    <row r="20" spans="2:13" s="108" customFormat="1" x14ac:dyDescent="0.2">
      <c r="B20" s="6"/>
      <c r="C20" s="6"/>
      <c r="D20" s="6"/>
      <c r="E20" s="6">
        <v>638</v>
      </c>
      <c r="F20" s="67" t="s">
        <v>209</v>
      </c>
      <c r="G20" s="95">
        <v>1990.98</v>
      </c>
      <c r="H20" s="94"/>
      <c r="I20" s="30"/>
      <c r="J20" s="88">
        <f>SUM(J21)</f>
        <v>1992</v>
      </c>
      <c r="K20" s="113">
        <f t="shared" si="0"/>
        <v>100.05123105204473</v>
      </c>
      <c r="L20" s="113" t="e">
        <f t="shared" si="1"/>
        <v>#DIV/0!</v>
      </c>
      <c r="M20" s="107"/>
    </row>
    <row r="21" spans="2:13" x14ac:dyDescent="0.2">
      <c r="B21" s="6"/>
      <c r="C21" s="6"/>
      <c r="D21" s="6"/>
      <c r="E21" s="6"/>
      <c r="F21" s="92" t="s">
        <v>210</v>
      </c>
      <c r="G21" s="96">
        <v>1990.98</v>
      </c>
      <c r="H21" s="98"/>
      <c r="I21" s="4"/>
      <c r="J21" s="87">
        <v>1992</v>
      </c>
      <c r="K21" s="89">
        <f t="shared" si="0"/>
        <v>100.05123105204473</v>
      </c>
      <c r="L21" s="89" t="e">
        <f t="shared" si="1"/>
        <v>#DIV/0!</v>
      </c>
      <c r="M21" s="106"/>
    </row>
    <row r="22" spans="2:13" s="108" customFormat="1" ht="29" x14ac:dyDescent="0.2">
      <c r="B22" s="6"/>
      <c r="C22" s="6"/>
      <c r="D22" s="6"/>
      <c r="E22" s="6">
        <v>639</v>
      </c>
      <c r="F22" s="67" t="s">
        <v>211</v>
      </c>
      <c r="G22" s="95">
        <v>49334.36</v>
      </c>
      <c r="H22" s="94"/>
      <c r="I22" s="30"/>
      <c r="J22" s="88">
        <f>SUM(J23)</f>
        <v>59132.34</v>
      </c>
      <c r="K22" s="113">
        <f t="shared" si="0"/>
        <v>119.86035696013893</v>
      </c>
      <c r="L22" s="113" t="e">
        <f t="shared" si="1"/>
        <v>#DIV/0!</v>
      </c>
      <c r="M22" s="107"/>
    </row>
    <row r="23" spans="2:13" ht="29" x14ac:dyDescent="0.2">
      <c r="B23" s="6"/>
      <c r="C23" s="6"/>
      <c r="D23" s="6"/>
      <c r="E23" s="6"/>
      <c r="F23" s="92" t="s">
        <v>212</v>
      </c>
      <c r="G23" s="96">
        <v>49334.36</v>
      </c>
      <c r="H23" s="98"/>
      <c r="I23" s="4"/>
      <c r="J23" s="87">
        <v>59132.34</v>
      </c>
      <c r="K23" s="89">
        <f t="shared" si="0"/>
        <v>119.86035696013893</v>
      </c>
      <c r="L23" s="89" t="e">
        <f t="shared" si="1"/>
        <v>#DIV/0!</v>
      </c>
      <c r="M23" s="106"/>
    </row>
    <row r="24" spans="2:13" s="108" customFormat="1" x14ac:dyDescent="0.2">
      <c r="B24" s="6"/>
      <c r="C24" s="6"/>
      <c r="D24" s="6">
        <v>64</v>
      </c>
      <c r="E24" s="6"/>
      <c r="F24" s="67" t="s">
        <v>213</v>
      </c>
      <c r="G24" s="95">
        <v>0.14000000000000001</v>
      </c>
      <c r="H24" s="94"/>
      <c r="I24" s="30">
        <v>6</v>
      </c>
      <c r="J24" s="88">
        <v>1.51</v>
      </c>
      <c r="K24" s="113">
        <f t="shared" si="0"/>
        <v>1078.5714285714284</v>
      </c>
      <c r="L24" s="113">
        <f t="shared" si="1"/>
        <v>25.166666666666664</v>
      </c>
      <c r="M24" s="107"/>
    </row>
    <row r="25" spans="2:13" s="108" customFormat="1" x14ac:dyDescent="0.2">
      <c r="B25" s="6"/>
      <c r="C25" s="6"/>
      <c r="D25" s="6"/>
      <c r="E25" s="6">
        <v>641</v>
      </c>
      <c r="F25" s="67" t="s">
        <v>214</v>
      </c>
      <c r="G25" s="95">
        <v>0.14000000000000001</v>
      </c>
      <c r="H25" s="94"/>
      <c r="I25" s="30"/>
      <c r="J25" s="88">
        <f>SUM(J26)</f>
        <v>1.51</v>
      </c>
      <c r="K25" s="113">
        <f t="shared" si="0"/>
        <v>1078.5714285714284</v>
      </c>
      <c r="L25" s="113" t="e">
        <f t="shared" si="1"/>
        <v>#DIV/0!</v>
      </c>
      <c r="M25" s="107"/>
    </row>
    <row r="26" spans="2:13" ht="29" x14ac:dyDescent="0.2">
      <c r="B26" s="6"/>
      <c r="C26" s="6"/>
      <c r="D26" s="6"/>
      <c r="E26" s="6"/>
      <c r="F26" s="92" t="s">
        <v>215</v>
      </c>
      <c r="G26" s="96">
        <v>0.14000000000000001</v>
      </c>
      <c r="H26" s="98"/>
      <c r="I26" s="4"/>
      <c r="J26" s="87">
        <v>1.51</v>
      </c>
      <c r="K26" s="89">
        <f t="shared" si="0"/>
        <v>1078.5714285714284</v>
      </c>
      <c r="L26" s="89" t="e">
        <f t="shared" si="1"/>
        <v>#DIV/0!</v>
      </c>
      <c r="M26" s="106"/>
    </row>
    <row r="27" spans="2:13" s="108" customFormat="1" ht="29" x14ac:dyDescent="0.2">
      <c r="B27" s="6"/>
      <c r="C27" s="6"/>
      <c r="D27" s="6">
        <v>65</v>
      </c>
      <c r="E27" s="6"/>
      <c r="F27" s="67" t="s">
        <v>216</v>
      </c>
      <c r="G27" s="95">
        <v>22593.94</v>
      </c>
      <c r="H27" s="94"/>
      <c r="I27" s="30">
        <v>34534</v>
      </c>
      <c r="J27" s="88">
        <f>SUM(J28)</f>
        <v>20265.46</v>
      </c>
      <c r="K27" s="113">
        <f t="shared" si="0"/>
        <v>89.694227744253553</v>
      </c>
      <c r="L27" s="113">
        <f t="shared" si="1"/>
        <v>58.682631609428384</v>
      </c>
      <c r="M27" s="107"/>
    </row>
    <row r="28" spans="2:13" s="108" customFormat="1" x14ac:dyDescent="0.2">
      <c r="B28" s="6"/>
      <c r="C28" s="6"/>
      <c r="D28" s="6"/>
      <c r="E28" s="6">
        <v>652</v>
      </c>
      <c r="F28" s="67" t="s">
        <v>217</v>
      </c>
      <c r="G28" s="95">
        <v>22593.94</v>
      </c>
      <c r="H28" s="94"/>
      <c r="I28" s="30"/>
      <c r="J28" s="88">
        <f>SUM(J29)</f>
        <v>20265.46</v>
      </c>
      <c r="K28" s="113">
        <f t="shared" si="0"/>
        <v>89.694227744253553</v>
      </c>
      <c r="L28" s="113" t="e">
        <f t="shared" si="1"/>
        <v>#DIV/0!</v>
      </c>
      <c r="M28" s="107"/>
    </row>
    <row r="29" spans="2:13" x14ac:dyDescent="0.2">
      <c r="B29" s="6"/>
      <c r="C29" s="6"/>
      <c r="D29" s="6"/>
      <c r="E29" s="6"/>
      <c r="F29" s="92" t="s">
        <v>218</v>
      </c>
      <c r="G29" s="96">
        <v>22593.94</v>
      </c>
      <c r="H29" s="98"/>
      <c r="I29" s="4"/>
      <c r="J29" s="87">
        <v>20265.46</v>
      </c>
      <c r="K29" s="89">
        <f t="shared" si="0"/>
        <v>89.694227744253553</v>
      </c>
      <c r="L29" s="89" t="e">
        <f t="shared" si="1"/>
        <v>#DIV/0!</v>
      </c>
      <c r="M29" s="106"/>
    </row>
    <row r="30" spans="2:13" s="108" customFormat="1" ht="43" x14ac:dyDescent="0.2">
      <c r="B30" s="6"/>
      <c r="C30" s="6"/>
      <c r="D30" s="6">
        <v>66</v>
      </c>
      <c r="E30" s="6"/>
      <c r="F30" s="67" t="s">
        <v>219</v>
      </c>
      <c r="G30" s="95">
        <v>11608.29</v>
      </c>
      <c r="H30" s="94"/>
      <c r="I30" s="30">
        <v>31628</v>
      </c>
      <c r="J30" s="88">
        <f>SUM(J31,J33)</f>
        <v>21317.9</v>
      </c>
      <c r="K30" s="113">
        <f t="shared" si="0"/>
        <v>183.64375803843635</v>
      </c>
      <c r="L30" s="113">
        <f t="shared" si="1"/>
        <v>67.401985582395355</v>
      </c>
      <c r="M30" s="107"/>
    </row>
    <row r="31" spans="2:13" s="108" customFormat="1" ht="29" x14ac:dyDescent="0.2">
      <c r="B31" s="6"/>
      <c r="C31" s="6"/>
      <c r="D31" s="6"/>
      <c r="E31" s="6">
        <v>661</v>
      </c>
      <c r="F31" s="67" t="s">
        <v>220</v>
      </c>
      <c r="G31" s="95">
        <v>11608.29</v>
      </c>
      <c r="H31" s="94"/>
      <c r="I31" s="30"/>
      <c r="J31" s="88">
        <f>SUM(J32)</f>
        <v>17817.900000000001</v>
      </c>
      <c r="K31" s="113">
        <f t="shared" si="0"/>
        <v>153.49289171790161</v>
      </c>
      <c r="L31" s="113" t="e">
        <f t="shared" si="1"/>
        <v>#DIV/0!</v>
      </c>
      <c r="M31" s="107"/>
    </row>
    <row r="32" spans="2:13" x14ac:dyDescent="0.2">
      <c r="B32" s="6"/>
      <c r="C32" s="6"/>
      <c r="D32" s="6"/>
      <c r="E32" s="6"/>
      <c r="F32" s="92" t="s">
        <v>221</v>
      </c>
      <c r="G32" s="96">
        <v>11608.29</v>
      </c>
      <c r="H32" s="98"/>
      <c r="I32" s="4"/>
      <c r="J32" s="87">
        <v>17817.900000000001</v>
      </c>
      <c r="K32" s="89">
        <f t="shared" si="0"/>
        <v>153.49289171790161</v>
      </c>
      <c r="L32" s="89" t="e">
        <f t="shared" si="1"/>
        <v>#DIV/0!</v>
      </c>
      <c r="M32" s="106"/>
    </row>
    <row r="33" spans="2:13" s="108" customFormat="1" ht="43" x14ac:dyDescent="0.2">
      <c r="B33" s="6"/>
      <c r="C33" s="6"/>
      <c r="D33" s="6"/>
      <c r="E33" s="6">
        <v>663</v>
      </c>
      <c r="F33" s="67" t="s">
        <v>222</v>
      </c>
      <c r="G33" s="95">
        <v>0</v>
      </c>
      <c r="H33" s="94"/>
      <c r="I33" s="30"/>
      <c r="J33" s="88">
        <v>3500</v>
      </c>
      <c r="K33" s="113" t="e">
        <f t="shared" si="0"/>
        <v>#DIV/0!</v>
      </c>
      <c r="L33" s="113" t="e">
        <f t="shared" si="1"/>
        <v>#DIV/0!</v>
      </c>
      <c r="M33" s="107"/>
    </row>
    <row r="34" spans="2:13" x14ac:dyDescent="0.2">
      <c r="B34" s="6"/>
      <c r="C34" s="6"/>
      <c r="D34" s="6"/>
      <c r="E34" s="6"/>
      <c r="F34" s="92" t="s">
        <v>223</v>
      </c>
      <c r="G34" s="96">
        <v>0</v>
      </c>
      <c r="H34" s="98"/>
      <c r="I34" s="4"/>
      <c r="J34" s="87">
        <v>3500</v>
      </c>
      <c r="K34" s="89" t="e">
        <f t="shared" si="0"/>
        <v>#DIV/0!</v>
      </c>
      <c r="L34" s="89" t="e">
        <f t="shared" si="1"/>
        <v>#DIV/0!</v>
      </c>
      <c r="M34" s="106"/>
    </row>
    <row r="35" spans="2:13" x14ac:dyDescent="0.2">
      <c r="B35" s="6"/>
      <c r="C35" s="6"/>
      <c r="D35" s="6"/>
      <c r="E35" s="6"/>
      <c r="F35" s="92" t="s">
        <v>224</v>
      </c>
      <c r="G35" s="96">
        <v>0</v>
      </c>
      <c r="H35" s="98"/>
      <c r="I35" s="4"/>
      <c r="J35" s="87">
        <v>0</v>
      </c>
      <c r="K35" s="89" t="e">
        <f t="shared" si="0"/>
        <v>#DIV/0!</v>
      </c>
      <c r="L35" s="89" t="e">
        <f t="shared" si="1"/>
        <v>#DIV/0!</v>
      </c>
      <c r="M35" s="106"/>
    </row>
    <row r="36" spans="2:13" s="108" customFormat="1" ht="28" x14ac:dyDescent="0.2">
      <c r="B36" s="6"/>
      <c r="C36" s="6"/>
      <c r="D36" s="6">
        <v>67</v>
      </c>
      <c r="E36" s="6"/>
      <c r="F36" s="93" t="s">
        <v>225</v>
      </c>
      <c r="G36" s="95">
        <v>267087.90000000002</v>
      </c>
      <c r="H36" s="94"/>
      <c r="I36" s="30">
        <v>458476</v>
      </c>
      <c r="J36" s="88">
        <f>SUM(J37)</f>
        <v>264069.09000000003</v>
      </c>
      <c r="K36" s="113">
        <f t="shared" si="0"/>
        <v>98.869731650142143</v>
      </c>
      <c r="L36" s="113">
        <f t="shared" si="1"/>
        <v>57.597145761173984</v>
      </c>
      <c r="M36" s="107"/>
    </row>
    <row r="37" spans="2:13" s="108" customFormat="1" ht="29" x14ac:dyDescent="0.2">
      <c r="B37" s="6"/>
      <c r="C37" s="6"/>
      <c r="D37" s="6"/>
      <c r="E37" s="6">
        <v>671</v>
      </c>
      <c r="F37" s="67" t="s">
        <v>226</v>
      </c>
      <c r="G37" s="95">
        <f>SUM(G38,G39)</f>
        <v>267087.90000000002</v>
      </c>
      <c r="H37" s="94"/>
      <c r="I37" s="30"/>
      <c r="J37" s="88">
        <f>SUM(J38:J39)</f>
        <v>264069.09000000003</v>
      </c>
      <c r="K37" s="113">
        <f t="shared" si="0"/>
        <v>98.869731650142143</v>
      </c>
      <c r="L37" s="113" t="e">
        <f t="shared" si="1"/>
        <v>#DIV/0!</v>
      </c>
      <c r="M37" s="107"/>
    </row>
    <row r="38" spans="2:13" ht="29" x14ac:dyDescent="0.2">
      <c r="B38" s="6"/>
      <c r="C38" s="6"/>
      <c r="D38" s="6"/>
      <c r="E38" s="6"/>
      <c r="F38" s="92" t="s">
        <v>227</v>
      </c>
      <c r="G38" s="96">
        <v>262139.76</v>
      </c>
      <c r="H38" s="98"/>
      <c r="I38" s="4"/>
      <c r="J38" s="87">
        <v>264069.09000000003</v>
      </c>
      <c r="K38" s="89">
        <f t="shared" si="0"/>
        <v>100.73599289173075</v>
      </c>
      <c r="L38" s="89" t="e">
        <f t="shared" si="1"/>
        <v>#DIV/0!</v>
      </c>
      <c r="M38" s="106"/>
    </row>
    <row r="39" spans="2:13" ht="29" x14ac:dyDescent="0.2">
      <c r="B39" s="6"/>
      <c r="C39" s="6"/>
      <c r="D39" s="6"/>
      <c r="E39" s="6"/>
      <c r="F39" s="92" t="s">
        <v>228</v>
      </c>
      <c r="G39" s="96">
        <v>4948.1400000000003</v>
      </c>
      <c r="H39" s="98"/>
      <c r="I39" s="4"/>
      <c r="J39" s="87">
        <v>0</v>
      </c>
      <c r="K39" s="89">
        <f t="shared" si="0"/>
        <v>0</v>
      </c>
      <c r="L39" s="89" t="e">
        <f t="shared" si="1"/>
        <v>#DIV/0!</v>
      </c>
      <c r="M39" s="106"/>
    </row>
    <row r="40" spans="2:13" s="108" customFormat="1" x14ac:dyDescent="0.2">
      <c r="B40" s="6">
        <v>7</v>
      </c>
      <c r="C40" s="6"/>
      <c r="D40" s="6"/>
      <c r="E40" s="6"/>
      <c r="F40" s="67" t="s">
        <v>229</v>
      </c>
      <c r="G40" s="95">
        <v>0</v>
      </c>
      <c r="H40" s="94"/>
      <c r="I40" s="30">
        <v>0</v>
      </c>
      <c r="J40" s="88">
        <v>0</v>
      </c>
      <c r="K40" s="113" t="e">
        <f t="shared" si="0"/>
        <v>#DIV/0!</v>
      </c>
      <c r="L40" s="113" t="e">
        <f t="shared" si="1"/>
        <v>#DIV/0!</v>
      </c>
      <c r="M40" s="107"/>
    </row>
    <row r="41" spans="2:13" x14ac:dyDescent="0.2">
      <c r="B41" s="6"/>
      <c r="C41" s="6"/>
      <c r="D41" s="6"/>
      <c r="E41" s="6"/>
      <c r="F41" s="92" t="s">
        <v>230</v>
      </c>
      <c r="G41" s="96">
        <v>0</v>
      </c>
      <c r="H41" s="94"/>
      <c r="I41" s="4"/>
      <c r="J41" s="87">
        <v>0</v>
      </c>
      <c r="K41" s="89" t="e">
        <f t="shared" si="0"/>
        <v>#DIV/0!</v>
      </c>
      <c r="L41" s="89" t="e">
        <f t="shared" si="1"/>
        <v>#DIV/0!</v>
      </c>
      <c r="M41" s="106"/>
    </row>
    <row r="42" spans="2:13" s="108" customFormat="1" x14ac:dyDescent="0.2">
      <c r="B42" s="6"/>
      <c r="C42" s="6"/>
      <c r="D42" s="6"/>
      <c r="E42" s="6">
        <v>721</v>
      </c>
      <c r="F42" s="67" t="s">
        <v>231</v>
      </c>
      <c r="G42" s="97">
        <v>0</v>
      </c>
      <c r="H42" s="99"/>
      <c r="I42" s="30">
        <v>0</v>
      </c>
      <c r="J42" s="88">
        <v>0</v>
      </c>
      <c r="K42" s="113" t="e">
        <f t="shared" si="0"/>
        <v>#DIV/0!</v>
      </c>
      <c r="L42" s="113" t="e">
        <f t="shared" si="1"/>
        <v>#DIV/0!</v>
      </c>
      <c r="M42" s="107"/>
    </row>
    <row r="43" spans="2:13" x14ac:dyDescent="0.2">
      <c r="B43" s="6"/>
      <c r="C43" s="6"/>
      <c r="D43" s="6"/>
      <c r="E43" s="6"/>
      <c r="F43" s="92" t="s">
        <v>232</v>
      </c>
      <c r="G43" s="96">
        <v>0</v>
      </c>
      <c r="H43" s="98"/>
      <c r="I43" s="4"/>
      <c r="J43" s="87">
        <v>0</v>
      </c>
      <c r="K43" s="89" t="e">
        <f t="shared" si="0"/>
        <v>#DIV/0!</v>
      </c>
      <c r="L43" s="26" t="e">
        <f t="shared" si="1"/>
        <v>#DIV/0!</v>
      </c>
      <c r="M43" s="106"/>
    </row>
    <row r="44" spans="2:13" ht="26.5" customHeight="1" x14ac:dyDescent="0.2">
      <c r="B44" s="148" t="s">
        <v>5</v>
      </c>
      <c r="C44" s="149"/>
      <c r="D44" s="149"/>
      <c r="E44" s="149"/>
      <c r="F44" s="150"/>
      <c r="G44" s="33" t="s">
        <v>295</v>
      </c>
      <c r="H44" s="33"/>
      <c r="I44" s="33" t="s">
        <v>297</v>
      </c>
      <c r="J44" s="33" t="s">
        <v>298</v>
      </c>
      <c r="K44" s="33" t="s">
        <v>15</v>
      </c>
      <c r="L44" s="33" t="s">
        <v>30</v>
      </c>
    </row>
    <row r="45" spans="2:13" ht="12.75" customHeight="1" x14ac:dyDescent="0.2">
      <c r="B45" s="148">
        <v>1</v>
      </c>
      <c r="C45" s="149"/>
      <c r="D45" s="149"/>
      <c r="E45" s="149"/>
      <c r="F45" s="150"/>
      <c r="G45" s="33">
        <v>2</v>
      </c>
      <c r="H45" s="33"/>
      <c r="I45" s="33">
        <v>4</v>
      </c>
      <c r="J45" s="33">
        <v>5</v>
      </c>
      <c r="K45" s="33" t="s">
        <v>17</v>
      </c>
      <c r="L45" s="33" t="s">
        <v>18</v>
      </c>
    </row>
    <row r="46" spans="2:13" s="108" customFormat="1" ht="16" x14ac:dyDescent="0.2">
      <c r="B46" s="6"/>
      <c r="C46" s="6"/>
      <c r="D46" s="6"/>
      <c r="E46" s="6"/>
      <c r="F46" s="6" t="s">
        <v>6</v>
      </c>
      <c r="G46" s="73">
        <f>SUM(G48,G98)</f>
        <v>1429545.1400000001</v>
      </c>
      <c r="H46" s="104"/>
      <c r="I46" s="30">
        <f>SUM(I48,I98)</f>
        <v>2755060</v>
      </c>
      <c r="J46" s="88">
        <f>SUM(J48,J98)</f>
        <v>1778750.7</v>
      </c>
      <c r="K46" s="113">
        <f>SUM(J46/G46*100)</f>
        <v>124.42773930174739</v>
      </c>
      <c r="L46" s="113">
        <f>SUM(J46/I46*100)</f>
        <v>64.563047628726778</v>
      </c>
    </row>
    <row r="47" spans="2:13" s="108" customFormat="1" x14ac:dyDescent="0.2">
      <c r="B47" s="6"/>
      <c r="C47" s="6"/>
      <c r="D47" s="6"/>
      <c r="E47" s="6"/>
      <c r="F47" s="6" t="s">
        <v>3</v>
      </c>
      <c r="G47" s="73"/>
      <c r="H47" s="94"/>
      <c r="I47" s="30"/>
      <c r="J47" s="88"/>
      <c r="K47" s="113" t="e">
        <f t="shared" ref="K47:K109" si="2">SUM(J47/G47*100)</f>
        <v>#DIV/0!</v>
      </c>
      <c r="L47" s="113" t="e">
        <f t="shared" ref="L47:L109" si="3">SUM(J47/I47*100)</f>
        <v>#DIV/0!</v>
      </c>
    </row>
    <row r="48" spans="2:13" s="108" customFormat="1" x14ac:dyDescent="0.2">
      <c r="B48" s="6">
        <v>3</v>
      </c>
      <c r="C48" s="6"/>
      <c r="D48" s="6"/>
      <c r="E48" s="6"/>
      <c r="F48" s="67" t="s">
        <v>233</v>
      </c>
      <c r="G48" s="73">
        <f>SUM(G49,G59,G89,G92,G95)</f>
        <v>1403537.9700000002</v>
      </c>
      <c r="H48" s="94"/>
      <c r="I48" s="30">
        <f>SUM(I49,I59,I89,I92,I95)</f>
        <v>2746060</v>
      </c>
      <c r="J48" s="88">
        <f>SUM(J49,J59,J89,J92,J95)</f>
        <v>1775813.2</v>
      </c>
      <c r="K48" s="113">
        <f t="shared" si="2"/>
        <v>126.52405834093679</v>
      </c>
      <c r="L48" s="113">
        <f t="shared" si="3"/>
        <v>64.667676598471985</v>
      </c>
    </row>
    <row r="49" spans="2:12" s="108" customFormat="1" x14ac:dyDescent="0.2">
      <c r="B49" s="21"/>
      <c r="C49" s="21"/>
      <c r="D49" s="21">
        <v>31</v>
      </c>
      <c r="E49" s="21"/>
      <c r="F49" s="67" t="s">
        <v>234</v>
      </c>
      <c r="G49" s="73">
        <f>SUM(G50,G54,G56)</f>
        <v>1043850.4199999999</v>
      </c>
      <c r="H49" s="94"/>
      <c r="I49" s="30">
        <v>2031751</v>
      </c>
      <c r="J49" s="88">
        <f>SUM(J50,J54,J56)</f>
        <v>1350502.24</v>
      </c>
      <c r="K49" s="113">
        <f t="shared" si="2"/>
        <v>129.37698870686856</v>
      </c>
      <c r="L49" s="113">
        <f t="shared" si="3"/>
        <v>66.469869585397035</v>
      </c>
    </row>
    <row r="50" spans="2:12" s="108" customFormat="1" x14ac:dyDescent="0.2">
      <c r="B50" s="21"/>
      <c r="C50" s="21"/>
      <c r="D50" s="21"/>
      <c r="E50" s="21">
        <v>311</v>
      </c>
      <c r="F50" s="67" t="s">
        <v>235</v>
      </c>
      <c r="G50" s="73">
        <f>SUM(G51:G53)</f>
        <v>859533.45</v>
      </c>
      <c r="H50" s="94"/>
      <c r="I50" s="30"/>
      <c r="J50" s="88">
        <f>SUM(J51:J53)</f>
        <v>1109952.53</v>
      </c>
      <c r="K50" s="113">
        <f t="shared" si="2"/>
        <v>129.13430303381446</v>
      </c>
      <c r="L50" s="113" t="e">
        <f t="shared" si="3"/>
        <v>#DIV/0!</v>
      </c>
    </row>
    <row r="51" spans="2:12" x14ac:dyDescent="0.2">
      <c r="B51" s="7"/>
      <c r="C51" s="7"/>
      <c r="D51" s="8"/>
      <c r="E51" s="8"/>
      <c r="F51" s="92" t="s">
        <v>236</v>
      </c>
      <c r="G51" s="56">
        <v>847261.13</v>
      </c>
      <c r="H51" s="98"/>
      <c r="I51" s="4"/>
      <c r="J51" s="87">
        <v>1094301.52</v>
      </c>
      <c r="K51" s="89">
        <f t="shared" si="2"/>
        <v>129.15752667657492</v>
      </c>
      <c r="L51" s="89" t="e">
        <f t="shared" si="3"/>
        <v>#DIV/0!</v>
      </c>
    </row>
    <row r="52" spans="2:12" x14ac:dyDescent="0.2">
      <c r="B52" s="7"/>
      <c r="C52" s="7"/>
      <c r="D52" s="7"/>
      <c r="E52" s="7"/>
      <c r="F52" s="92" t="s">
        <v>237</v>
      </c>
      <c r="G52" s="56">
        <v>3704.83</v>
      </c>
      <c r="H52" s="98"/>
      <c r="I52" s="4"/>
      <c r="J52" s="87">
        <v>6286.99</v>
      </c>
      <c r="K52" s="89">
        <f t="shared" si="2"/>
        <v>169.69712510425578</v>
      </c>
      <c r="L52" s="89" t="e">
        <f t="shared" si="3"/>
        <v>#DIV/0!</v>
      </c>
    </row>
    <row r="53" spans="2:12" x14ac:dyDescent="0.2">
      <c r="B53" s="7"/>
      <c r="C53" s="21"/>
      <c r="D53" s="7"/>
      <c r="E53" s="7"/>
      <c r="F53" s="92" t="s">
        <v>238</v>
      </c>
      <c r="G53" s="56">
        <v>8567.49</v>
      </c>
      <c r="H53" s="98"/>
      <c r="I53" s="4"/>
      <c r="J53" s="87">
        <v>9364.02</v>
      </c>
      <c r="K53" s="89">
        <f t="shared" si="2"/>
        <v>109.29712202757167</v>
      </c>
      <c r="L53" s="89" t="e">
        <f t="shared" si="3"/>
        <v>#DIV/0!</v>
      </c>
    </row>
    <row r="54" spans="2:12" s="108" customFormat="1" x14ac:dyDescent="0.2">
      <c r="B54" s="21"/>
      <c r="C54" s="21"/>
      <c r="D54" s="29"/>
      <c r="E54" s="29">
        <v>312</v>
      </c>
      <c r="F54" s="67" t="s">
        <v>239</v>
      </c>
      <c r="G54" s="73">
        <f>SUM(G55)</f>
        <v>44069.71</v>
      </c>
      <c r="H54" s="94"/>
      <c r="I54" s="30"/>
      <c r="J54" s="88">
        <f>SUM(J55)</f>
        <v>58555.15</v>
      </c>
      <c r="K54" s="113">
        <f t="shared" si="2"/>
        <v>132.86937899069454</v>
      </c>
      <c r="L54" s="113" t="e">
        <f t="shared" si="3"/>
        <v>#DIV/0!</v>
      </c>
    </row>
    <row r="55" spans="2:12" x14ac:dyDescent="0.2">
      <c r="B55" s="7"/>
      <c r="C55" s="7"/>
      <c r="D55" s="8"/>
      <c r="E55" s="8"/>
      <c r="F55" s="92" t="s">
        <v>240</v>
      </c>
      <c r="G55" s="56">
        <v>44069.71</v>
      </c>
      <c r="H55" s="98"/>
      <c r="I55" s="4"/>
      <c r="J55" s="87">
        <v>58555.15</v>
      </c>
      <c r="K55" s="89">
        <f t="shared" si="2"/>
        <v>132.86937899069454</v>
      </c>
      <c r="L55" s="89" t="e">
        <f t="shared" si="3"/>
        <v>#DIV/0!</v>
      </c>
    </row>
    <row r="56" spans="2:12" s="108" customFormat="1" x14ac:dyDescent="0.2">
      <c r="B56" s="9"/>
      <c r="C56" s="9"/>
      <c r="D56" s="9"/>
      <c r="E56" s="9">
        <v>313</v>
      </c>
      <c r="F56" s="67" t="s">
        <v>241</v>
      </c>
      <c r="G56" s="73">
        <v>140247.26</v>
      </c>
      <c r="H56" s="94"/>
      <c r="I56" s="30"/>
      <c r="J56" s="88">
        <f>SUM(J57:J58)</f>
        <v>181994.56</v>
      </c>
      <c r="K56" s="113">
        <f t="shared" si="2"/>
        <v>129.76692735387485</v>
      </c>
      <c r="L56" s="113" t="e">
        <f t="shared" si="3"/>
        <v>#DIV/0!</v>
      </c>
    </row>
    <row r="57" spans="2:12" x14ac:dyDescent="0.2">
      <c r="B57" s="6"/>
      <c r="C57" s="6"/>
      <c r="D57" s="6"/>
      <c r="E57" s="6"/>
      <c r="F57" s="92" t="s">
        <v>242</v>
      </c>
      <c r="G57" s="56">
        <v>140247.26</v>
      </c>
      <c r="H57" s="98"/>
      <c r="I57" s="5"/>
      <c r="J57" s="87">
        <v>181994.56</v>
      </c>
      <c r="K57" s="89">
        <f t="shared" si="2"/>
        <v>129.76692735387485</v>
      </c>
      <c r="L57" s="89" t="e">
        <f t="shared" si="3"/>
        <v>#DIV/0!</v>
      </c>
    </row>
    <row r="58" spans="2:12" ht="29" x14ac:dyDescent="0.2">
      <c r="B58" s="6"/>
      <c r="C58" s="6"/>
      <c r="D58" s="21"/>
      <c r="E58" s="21"/>
      <c r="F58" s="92" t="s">
        <v>243</v>
      </c>
      <c r="G58" s="56">
        <v>0</v>
      </c>
      <c r="H58" s="98"/>
      <c r="I58" s="5"/>
      <c r="J58" s="87">
        <v>0</v>
      </c>
      <c r="K58" s="89" t="e">
        <f t="shared" si="2"/>
        <v>#DIV/0!</v>
      </c>
      <c r="L58" s="89" t="e">
        <f t="shared" si="3"/>
        <v>#DIV/0!</v>
      </c>
    </row>
    <row r="59" spans="2:12" s="108" customFormat="1" x14ac:dyDescent="0.2">
      <c r="B59" s="6"/>
      <c r="C59" s="6"/>
      <c r="D59" s="21">
        <v>32</v>
      </c>
      <c r="E59" s="21"/>
      <c r="F59" s="67" t="s">
        <v>244</v>
      </c>
      <c r="G59" s="73">
        <f>SUM(G60,G64,G71,G81,G83)</f>
        <v>309776.05</v>
      </c>
      <c r="H59" s="94"/>
      <c r="I59" s="54">
        <v>582534</v>
      </c>
      <c r="J59" s="88">
        <f>SUM(J60,J64,J71,J81,J83)</f>
        <v>335746.72000000003</v>
      </c>
      <c r="K59" s="113">
        <f t="shared" si="2"/>
        <v>108.38369202525504</v>
      </c>
      <c r="L59" s="113">
        <f t="shared" si="3"/>
        <v>57.635557752852193</v>
      </c>
    </row>
    <row r="60" spans="2:12" s="108" customFormat="1" x14ac:dyDescent="0.2">
      <c r="B60" s="6"/>
      <c r="C60" s="6"/>
      <c r="D60" s="21"/>
      <c r="E60" s="21">
        <v>321</v>
      </c>
      <c r="F60" s="67" t="s">
        <v>245</v>
      </c>
      <c r="G60" s="73">
        <f>SUM(G61:G63)</f>
        <v>49878.94</v>
      </c>
      <c r="H60" s="94"/>
      <c r="I60" s="54"/>
      <c r="J60" s="88">
        <f>SUM(J61:J63)</f>
        <v>44707.65</v>
      </c>
      <c r="K60" s="113">
        <f t="shared" si="2"/>
        <v>89.632317767779341</v>
      </c>
      <c r="L60" s="113" t="e">
        <f t="shared" si="3"/>
        <v>#DIV/0!</v>
      </c>
    </row>
    <row r="61" spans="2:12" x14ac:dyDescent="0.2">
      <c r="B61" s="6"/>
      <c r="C61" s="6"/>
      <c r="D61" s="21"/>
      <c r="E61" s="21"/>
      <c r="F61" s="92" t="s">
        <v>246</v>
      </c>
      <c r="G61" s="56">
        <v>13169.26</v>
      </c>
      <c r="H61" s="100"/>
      <c r="I61" s="5"/>
      <c r="J61" s="87">
        <v>3011.8</v>
      </c>
      <c r="K61" s="89">
        <f t="shared" si="2"/>
        <v>22.869925872828087</v>
      </c>
      <c r="L61" s="89" t="e">
        <f t="shared" si="3"/>
        <v>#DIV/0!</v>
      </c>
    </row>
    <row r="62" spans="2:12" ht="29" x14ac:dyDescent="0.2">
      <c r="B62" s="6"/>
      <c r="C62" s="6"/>
      <c r="D62" s="21"/>
      <c r="E62" s="21"/>
      <c r="F62" s="92" t="s">
        <v>247</v>
      </c>
      <c r="G62" s="56">
        <v>35436.959999999999</v>
      </c>
      <c r="H62" s="100"/>
      <c r="I62" s="5"/>
      <c r="J62" s="87">
        <v>40280.85</v>
      </c>
      <c r="K62" s="89">
        <f t="shared" si="2"/>
        <v>113.66903368686252</v>
      </c>
      <c r="L62" s="89" t="e">
        <f t="shared" si="3"/>
        <v>#DIV/0!</v>
      </c>
    </row>
    <row r="63" spans="2:12" x14ac:dyDescent="0.2">
      <c r="B63" s="6"/>
      <c r="C63" s="6"/>
      <c r="D63" s="21"/>
      <c r="E63" s="21"/>
      <c r="F63" s="92" t="s">
        <v>248</v>
      </c>
      <c r="G63" s="56">
        <v>1272.72</v>
      </c>
      <c r="H63" s="100"/>
      <c r="I63" s="5"/>
      <c r="J63" s="87">
        <v>1415</v>
      </c>
      <c r="K63" s="89">
        <f t="shared" si="2"/>
        <v>111.17920673832423</v>
      </c>
      <c r="L63" s="89" t="e">
        <f t="shared" si="3"/>
        <v>#DIV/0!</v>
      </c>
    </row>
    <row r="64" spans="2:12" s="108" customFormat="1" x14ac:dyDescent="0.2">
      <c r="B64" s="6"/>
      <c r="C64" s="6"/>
      <c r="D64" s="21"/>
      <c r="E64" s="21">
        <v>322</v>
      </c>
      <c r="F64" s="67" t="s">
        <v>249</v>
      </c>
      <c r="G64" s="73">
        <f>SUM(G65:G70)</f>
        <v>198824.16</v>
      </c>
      <c r="H64" s="94"/>
      <c r="I64" s="54"/>
      <c r="J64" s="88">
        <f>SUM(J65:J70)</f>
        <v>205113.05000000002</v>
      </c>
      <c r="K64" s="113">
        <f t="shared" si="2"/>
        <v>103.16304115153814</v>
      </c>
      <c r="L64" s="113" t="e">
        <f t="shared" si="3"/>
        <v>#DIV/0!</v>
      </c>
    </row>
    <row r="65" spans="2:12" x14ac:dyDescent="0.2">
      <c r="B65" s="6"/>
      <c r="C65" s="6"/>
      <c r="D65" s="21"/>
      <c r="E65" s="21"/>
      <c r="F65" s="92" t="s">
        <v>250</v>
      </c>
      <c r="G65" s="56">
        <v>19992.79</v>
      </c>
      <c r="H65" s="100"/>
      <c r="I65" s="5"/>
      <c r="J65" s="87">
        <v>13503.22</v>
      </c>
      <c r="K65" s="89">
        <f t="shared" si="2"/>
        <v>67.540448331623551</v>
      </c>
      <c r="L65" s="89" t="e">
        <f t="shared" si="3"/>
        <v>#DIV/0!</v>
      </c>
    </row>
    <row r="66" spans="2:12" x14ac:dyDescent="0.2">
      <c r="B66" s="6"/>
      <c r="C66" s="6"/>
      <c r="D66" s="21"/>
      <c r="E66" s="21"/>
      <c r="F66" s="92" t="s">
        <v>251</v>
      </c>
      <c r="G66" s="56">
        <v>74701.34</v>
      </c>
      <c r="H66" s="100"/>
      <c r="I66" s="5"/>
      <c r="J66" s="87">
        <v>91034.2</v>
      </c>
      <c r="K66" s="89">
        <f t="shared" si="2"/>
        <v>121.86421287757354</v>
      </c>
      <c r="L66" s="89" t="e">
        <f t="shared" si="3"/>
        <v>#DIV/0!</v>
      </c>
    </row>
    <row r="67" spans="2:12" x14ac:dyDescent="0.2">
      <c r="B67" s="6"/>
      <c r="C67" s="6"/>
      <c r="D67" s="21"/>
      <c r="E67" s="21"/>
      <c r="F67" s="92" t="s">
        <v>252</v>
      </c>
      <c r="G67" s="56">
        <v>97071.24</v>
      </c>
      <c r="H67" s="100"/>
      <c r="I67" s="5"/>
      <c r="J67" s="87">
        <v>97798.73</v>
      </c>
      <c r="K67" s="89">
        <f t="shared" si="2"/>
        <v>100.74943927779225</v>
      </c>
      <c r="L67" s="89" t="e">
        <f t="shared" si="3"/>
        <v>#DIV/0!</v>
      </c>
    </row>
    <row r="68" spans="2:12" ht="29" x14ac:dyDescent="0.2">
      <c r="B68" s="6"/>
      <c r="C68" s="6"/>
      <c r="D68" s="21"/>
      <c r="E68" s="21"/>
      <c r="F68" s="92" t="s">
        <v>253</v>
      </c>
      <c r="G68" s="56">
        <v>2076.91</v>
      </c>
      <c r="H68" s="100"/>
      <c r="I68" s="5"/>
      <c r="J68" s="87">
        <v>2362.23</v>
      </c>
      <c r="K68" s="89">
        <f t="shared" si="2"/>
        <v>113.73771612636081</v>
      </c>
      <c r="L68" s="89" t="e">
        <f t="shared" si="3"/>
        <v>#DIV/0!</v>
      </c>
    </row>
    <row r="69" spans="2:12" x14ac:dyDescent="0.2">
      <c r="B69" s="6"/>
      <c r="C69" s="6"/>
      <c r="D69" s="21"/>
      <c r="E69" s="21"/>
      <c r="F69" s="92" t="s">
        <v>254</v>
      </c>
      <c r="G69" s="56">
        <v>4478.43</v>
      </c>
      <c r="H69" s="100"/>
      <c r="I69" s="5"/>
      <c r="J69" s="87">
        <v>312.5</v>
      </c>
      <c r="K69" s="89">
        <f t="shared" si="2"/>
        <v>6.9778918058337398</v>
      </c>
      <c r="L69" s="89" t="e">
        <f t="shared" si="3"/>
        <v>#DIV/0!</v>
      </c>
    </row>
    <row r="70" spans="2:12" x14ac:dyDescent="0.2">
      <c r="B70" s="6"/>
      <c r="C70" s="6"/>
      <c r="D70" s="21"/>
      <c r="E70" s="21"/>
      <c r="F70" s="92" t="s">
        <v>255</v>
      </c>
      <c r="G70" s="56">
        <v>503.45</v>
      </c>
      <c r="H70" s="100"/>
      <c r="I70" s="5"/>
      <c r="J70" s="87">
        <v>102.17</v>
      </c>
      <c r="K70" s="89">
        <f t="shared" si="2"/>
        <v>20.293971595987685</v>
      </c>
      <c r="L70" s="89" t="e">
        <f t="shared" si="3"/>
        <v>#DIV/0!</v>
      </c>
    </row>
    <row r="71" spans="2:12" s="108" customFormat="1" x14ac:dyDescent="0.2">
      <c r="B71" s="6"/>
      <c r="C71" s="6"/>
      <c r="D71" s="21"/>
      <c r="E71" s="21">
        <v>323</v>
      </c>
      <c r="F71" s="67" t="s">
        <v>256</v>
      </c>
      <c r="G71" s="73">
        <f>SUM(G72:G80)</f>
        <v>45611.829999999994</v>
      </c>
      <c r="H71" s="94"/>
      <c r="I71" s="54"/>
      <c r="J71" s="88">
        <f>SUM(J72:J80)</f>
        <v>45579.01</v>
      </c>
      <c r="K71" s="113">
        <f t="shared" si="2"/>
        <v>99.928044983066911</v>
      </c>
      <c r="L71" s="113" t="e">
        <f t="shared" si="3"/>
        <v>#DIV/0!</v>
      </c>
    </row>
    <row r="72" spans="2:12" x14ac:dyDescent="0.2">
      <c r="B72" s="6"/>
      <c r="C72" s="6"/>
      <c r="D72" s="21"/>
      <c r="E72" s="21"/>
      <c r="F72" s="92" t="s">
        <v>257</v>
      </c>
      <c r="G72" s="56">
        <v>5869.17</v>
      </c>
      <c r="H72" s="100"/>
      <c r="I72" s="5"/>
      <c r="J72" s="87">
        <v>3637.62</v>
      </c>
      <c r="K72" s="89">
        <f t="shared" si="2"/>
        <v>61.978439881618698</v>
      </c>
      <c r="L72" s="89" t="e">
        <f t="shared" si="3"/>
        <v>#DIV/0!</v>
      </c>
    </row>
    <row r="73" spans="2:12" x14ac:dyDescent="0.2">
      <c r="B73" s="6"/>
      <c r="C73" s="6"/>
      <c r="D73" s="21"/>
      <c r="E73" s="21"/>
      <c r="F73" s="92" t="s">
        <v>258</v>
      </c>
      <c r="G73" s="56">
        <v>6904.58</v>
      </c>
      <c r="H73" s="100"/>
      <c r="I73" s="5"/>
      <c r="J73" s="87">
        <v>21668.1</v>
      </c>
      <c r="K73" s="89">
        <f t="shared" si="2"/>
        <v>313.82212965886407</v>
      </c>
      <c r="L73" s="89" t="e">
        <f t="shared" si="3"/>
        <v>#DIV/0!</v>
      </c>
    </row>
    <row r="74" spans="2:12" x14ac:dyDescent="0.2">
      <c r="B74" s="6"/>
      <c r="C74" s="6"/>
      <c r="D74" s="21"/>
      <c r="E74" s="21"/>
      <c r="F74" s="92" t="s">
        <v>259</v>
      </c>
      <c r="G74" s="56">
        <v>0</v>
      </c>
      <c r="H74" s="100"/>
      <c r="I74" s="5"/>
      <c r="J74" s="87">
        <v>0</v>
      </c>
      <c r="K74" s="89" t="e">
        <f t="shared" si="2"/>
        <v>#DIV/0!</v>
      </c>
      <c r="L74" s="89" t="e">
        <f t="shared" si="3"/>
        <v>#DIV/0!</v>
      </c>
    </row>
    <row r="75" spans="2:12" x14ac:dyDescent="0.2">
      <c r="B75" s="6"/>
      <c r="C75" s="6"/>
      <c r="D75" s="21"/>
      <c r="E75" s="21"/>
      <c r="F75" s="92" t="s">
        <v>260</v>
      </c>
      <c r="G75" s="56">
        <v>21648.26</v>
      </c>
      <c r="H75" s="100"/>
      <c r="I75" s="5"/>
      <c r="J75" s="87">
        <v>16399.099999999999</v>
      </c>
      <c r="K75" s="89">
        <f t="shared" si="2"/>
        <v>75.752508515695951</v>
      </c>
      <c r="L75" s="89" t="e">
        <f t="shared" si="3"/>
        <v>#DIV/0!</v>
      </c>
    </row>
    <row r="76" spans="2:12" x14ac:dyDescent="0.2">
      <c r="B76" s="6"/>
      <c r="C76" s="6"/>
      <c r="D76" s="21"/>
      <c r="E76" s="21"/>
      <c r="F76" s="92" t="s">
        <v>261</v>
      </c>
      <c r="G76" s="56">
        <v>492.1</v>
      </c>
      <c r="H76" s="100"/>
      <c r="I76" s="5"/>
      <c r="J76" s="87">
        <v>0</v>
      </c>
      <c r="K76" s="89">
        <f t="shared" si="2"/>
        <v>0</v>
      </c>
      <c r="L76" s="89" t="e">
        <f t="shared" si="3"/>
        <v>#DIV/0!</v>
      </c>
    </row>
    <row r="77" spans="2:12" x14ac:dyDescent="0.2">
      <c r="B77" s="6"/>
      <c r="C77" s="6"/>
      <c r="D77" s="21"/>
      <c r="E77" s="21"/>
      <c r="F77" s="92" t="s">
        <v>262</v>
      </c>
      <c r="G77" s="56">
        <v>4252.18</v>
      </c>
      <c r="H77" s="100"/>
      <c r="I77" s="5"/>
      <c r="J77" s="87">
        <v>777.48</v>
      </c>
      <c r="K77" s="89">
        <f t="shared" si="2"/>
        <v>18.284268304728396</v>
      </c>
      <c r="L77" s="89" t="e">
        <f t="shared" si="3"/>
        <v>#DIV/0!</v>
      </c>
    </row>
    <row r="78" spans="2:12" x14ac:dyDescent="0.2">
      <c r="B78" s="6"/>
      <c r="C78" s="6"/>
      <c r="D78" s="21"/>
      <c r="E78" s="21"/>
      <c r="F78" s="92" t="s">
        <v>263</v>
      </c>
      <c r="G78" s="56">
        <v>5867.92</v>
      </c>
      <c r="H78" s="100"/>
      <c r="I78" s="5"/>
      <c r="J78" s="87">
        <v>1494.48</v>
      </c>
      <c r="K78" s="89">
        <f t="shared" si="2"/>
        <v>25.468649879343957</v>
      </c>
      <c r="L78" s="89" t="e">
        <f t="shared" si="3"/>
        <v>#DIV/0!</v>
      </c>
    </row>
    <row r="79" spans="2:12" x14ac:dyDescent="0.2">
      <c r="B79" s="6"/>
      <c r="C79" s="6"/>
      <c r="D79" s="21"/>
      <c r="E79" s="21"/>
      <c r="F79" s="92" t="s">
        <v>264</v>
      </c>
      <c r="G79" s="56">
        <v>577.62</v>
      </c>
      <c r="H79" s="100"/>
      <c r="I79" s="5"/>
      <c r="J79" s="87">
        <v>577.73</v>
      </c>
      <c r="K79" s="89">
        <f t="shared" si="2"/>
        <v>100.01904366192306</v>
      </c>
      <c r="L79" s="89" t="e">
        <f t="shared" si="3"/>
        <v>#DIV/0!</v>
      </c>
    </row>
    <row r="80" spans="2:12" x14ac:dyDescent="0.2">
      <c r="B80" s="6"/>
      <c r="C80" s="6"/>
      <c r="D80" s="21"/>
      <c r="E80" s="21"/>
      <c r="F80" s="92" t="s">
        <v>265</v>
      </c>
      <c r="G80" s="56">
        <v>0</v>
      </c>
      <c r="H80" s="100"/>
      <c r="I80" s="5"/>
      <c r="J80" s="87">
        <v>1024.5</v>
      </c>
      <c r="K80" s="89" t="e">
        <f t="shared" si="2"/>
        <v>#DIV/0!</v>
      </c>
      <c r="L80" s="89" t="e">
        <f t="shared" si="3"/>
        <v>#DIV/0!</v>
      </c>
    </row>
    <row r="81" spans="2:12" s="108" customFormat="1" ht="29" x14ac:dyDescent="0.2">
      <c r="B81" s="6"/>
      <c r="C81" s="6"/>
      <c r="D81" s="21"/>
      <c r="E81" s="21">
        <v>324</v>
      </c>
      <c r="F81" s="67" t="s">
        <v>266</v>
      </c>
      <c r="G81" s="73">
        <v>0</v>
      </c>
      <c r="H81" s="94"/>
      <c r="I81" s="54"/>
      <c r="J81" s="88">
        <f>SUM(J82)</f>
        <v>0</v>
      </c>
      <c r="K81" s="113" t="e">
        <f t="shared" si="2"/>
        <v>#DIV/0!</v>
      </c>
      <c r="L81" s="113" t="e">
        <f t="shared" si="3"/>
        <v>#DIV/0!</v>
      </c>
    </row>
    <row r="82" spans="2:12" ht="29" x14ac:dyDescent="0.2">
      <c r="B82" s="6"/>
      <c r="C82" s="6"/>
      <c r="D82" s="21"/>
      <c r="E82" s="21"/>
      <c r="F82" s="92" t="s">
        <v>267</v>
      </c>
      <c r="G82" s="56">
        <v>0</v>
      </c>
      <c r="H82" s="100"/>
      <c r="I82" s="5"/>
      <c r="J82" s="87">
        <v>0</v>
      </c>
      <c r="K82" s="89" t="e">
        <f t="shared" si="2"/>
        <v>#DIV/0!</v>
      </c>
      <c r="L82" s="89" t="e">
        <f t="shared" si="3"/>
        <v>#DIV/0!</v>
      </c>
    </row>
    <row r="83" spans="2:12" s="108" customFormat="1" x14ac:dyDescent="0.2">
      <c r="B83" s="6"/>
      <c r="C83" s="6"/>
      <c r="D83" s="21"/>
      <c r="E83" s="21">
        <v>329</v>
      </c>
      <c r="F83" s="67" t="s">
        <v>268</v>
      </c>
      <c r="G83" s="73">
        <f>SUM(G84:G88)</f>
        <v>15461.119999999999</v>
      </c>
      <c r="H83" s="94"/>
      <c r="I83" s="54"/>
      <c r="J83" s="88">
        <f>SUM(J84:J88)</f>
        <v>40347.009999999995</v>
      </c>
      <c r="K83" s="113">
        <f t="shared" si="2"/>
        <v>260.95787368573554</v>
      </c>
      <c r="L83" s="113" t="e">
        <f t="shared" si="3"/>
        <v>#DIV/0!</v>
      </c>
    </row>
    <row r="84" spans="2:12" x14ac:dyDescent="0.2">
      <c r="B84" s="6"/>
      <c r="C84" s="6"/>
      <c r="D84" s="21"/>
      <c r="E84" s="21"/>
      <c r="F84" s="92" t="s">
        <v>269</v>
      </c>
      <c r="G84" s="56">
        <v>1645.97</v>
      </c>
      <c r="H84" s="100"/>
      <c r="I84" s="5"/>
      <c r="J84" s="87">
        <v>1645.97</v>
      </c>
      <c r="K84" s="89">
        <f t="shared" si="2"/>
        <v>100</v>
      </c>
      <c r="L84" s="89" t="e">
        <f t="shared" si="3"/>
        <v>#DIV/0!</v>
      </c>
    </row>
    <row r="85" spans="2:12" x14ac:dyDescent="0.2">
      <c r="B85" s="6"/>
      <c r="C85" s="6"/>
      <c r="D85" s="21"/>
      <c r="E85" s="21"/>
      <c r="F85" s="92" t="s">
        <v>270</v>
      </c>
      <c r="G85" s="56">
        <v>678.8</v>
      </c>
      <c r="H85" s="100"/>
      <c r="I85" s="5"/>
      <c r="J85" s="87">
        <v>108.09</v>
      </c>
      <c r="K85" s="89">
        <f t="shared" si="2"/>
        <v>15.923688862698882</v>
      </c>
      <c r="L85" s="89" t="e">
        <f t="shared" si="3"/>
        <v>#DIV/0!</v>
      </c>
    </row>
    <row r="86" spans="2:12" x14ac:dyDescent="0.2">
      <c r="B86" s="6"/>
      <c r="C86" s="6"/>
      <c r="D86" s="21"/>
      <c r="E86" s="21"/>
      <c r="F86" s="92" t="s">
        <v>271</v>
      </c>
      <c r="G86" s="56">
        <v>825.86</v>
      </c>
      <c r="H86" s="100"/>
      <c r="I86" s="5"/>
      <c r="J86" s="87">
        <v>0</v>
      </c>
      <c r="K86" s="89">
        <f t="shared" si="2"/>
        <v>0</v>
      </c>
      <c r="L86" s="89" t="e">
        <f t="shared" si="3"/>
        <v>#DIV/0!</v>
      </c>
    </row>
    <row r="87" spans="2:12" x14ac:dyDescent="0.2">
      <c r="B87" s="6"/>
      <c r="C87" s="6"/>
      <c r="D87" s="21"/>
      <c r="E87" s="21"/>
      <c r="F87" s="92" t="s">
        <v>272</v>
      </c>
      <c r="G87" s="56">
        <v>0</v>
      </c>
      <c r="H87" s="100"/>
      <c r="I87" s="5"/>
      <c r="J87" s="87">
        <v>0</v>
      </c>
      <c r="K87" s="89" t="e">
        <f t="shared" si="2"/>
        <v>#DIV/0!</v>
      </c>
      <c r="L87" s="89" t="e">
        <f t="shared" si="3"/>
        <v>#DIV/0!</v>
      </c>
    </row>
    <row r="88" spans="2:12" x14ac:dyDescent="0.2">
      <c r="B88" s="6"/>
      <c r="C88" s="6"/>
      <c r="D88" s="21"/>
      <c r="E88" s="21"/>
      <c r="F88" s="92" t="s">
        <v>273</v>
      </c>
      <c r="G88" s="56">
        <v>12310.49</v>
      </c>
      <c r="H88" s="100"/>
      <c r="I88" s="5"/>
      <c r="J88" s="87">
        <v>38592.949999999997</v>
      </c>
      <c r="K88" s="89">
        <f t="shared" si="2"/>
        <v>313.49645708659847</v>
      </c>
      <c r="L88" s="89" t="e">
        <f t="shared" si="3"/>
        <v>#DIV/0!</v>
      </c>
    </row>
    <row r="89" spans="2:12" s="108" customFormat="1" x14ac:dyDescent="0.2">
      <c r="B89" s="6"/>
      <c r="C89" s="6"/>
      <c r="D89" s="21">
        <v>34</v>
      </c>
      <c r="E89" s="21"/>
      <c r="F89" s="67" t="s">
        <v>274</v>
      </c>
      <c r="G89" s="73">
        <f>SUM(G90)</f>
        <v>1089.1099999999999</v>
      </c>
      <c r="H89" s="94"/>
      <c r="I89" s="54">
        <v>1395</v>
      </c>
      <c r="J89" s="88">
        <f>SUM(J90)</f>
        <v>1024.96</v>
      </c>
      <c r="K89" s="113">
        <f t="shared" si="2"/>
        <v>94.109869526494123</v>
      </c>
      <c r="L89" s="113">
        <f t="shared" si="3"/>
        <v>73.473835125448034</v>
      </c>
    </row>
    <row r="90" spans="2:12" s="108" customFormat="1" x14ac:dyDescent="0.2">
      <c r="B90" s="6"/>
      <c r="C90" s="6"/>
      <c r="D90" s="21"/>
      <c r="E90" s="21">
        <v>343</v>
      </c>
      <c r="F90" s="67" t="s">
        <v>275</v>
      </c>
      <c r="G90" s="73">
        <f>SUM(G91)</f>
        <v>1089.1099999999999</v>
      </c>
      <c r="H90" s="94"/>
      <c r="I90" s="54"/>
      <c r="J90" s="88">
        <f>SUM(J91)</f>
        <v>1024.96</v>
      </c>
      <c r="K90" s="113">
        <f t="shared" si="2"/>
        <v>94.109869526494123</v>
      </c>
      <c r="L90" s="113" t="e">
        <f t="shared" si="3"/>
        <v>#DIV/0!</v>
      </c>
    </row>
    <row r="91" spans="2:12" x14ac:dyDescent="0.2">
      <c r="B91" s="6"/>
      <c r="C91" s="6"/>
      <c r="D91" s="21"/>
      <c r="E91" s="21"/>
      <c r="F91" s="92" t="s">
        <v>276</v>
      </c>
      <c r="G91" s="56">
        <v>1089.1099999999999</v>
      </c>
      <c r="H91" s="100"/>
      <c r="I91" s="5"/>
      <c r="J91" s="87">
        <v>1024.96</v>
      </c>
      <c r="K91" s="89">
        <f t="shared" si="2"/>
        <v>94.109869526494123</v>
      </c>
      <c r="L91" s="89" t="e">
        <f t="shared" si="3"/>
        <v>#DIV/0!</v>
      </c>
    </row>
    <row r="92" spans="2:12" s="108" customFormat="1" ht="29" x14ac:dyDescent="0.2">
      <c r="B92" s="6"/>
      <c r="C92" s="6"/>
      <c r="D92" s="21">
        <v>37</v>
      </c>
      <c r="E92" s="21"/>
      <c r="F92" s="67" t="s">
        <v>277</v>
      </c>
      <c r="G92" s="73">
        <f>SUM(G93)</f>
        <v>47105.29</v>
      </c>
      <c r="H92" s="94"/>
      <c r="I92" s="54">
        <v>127875</v>
      </c>
      <c r="J92" s="88">
        <f>SUM(J93)</f>
        <v>86869.78</v>
      </c>
      <c r="K92" s="113">
        <f t="shared" si="2"/>
        <v>184.41618765111093</v>
      </c>
      <c r="L92" s="113">
        <f t="shared" si="3"/>
        <v>67.933356793743897</v>
      </c>
    </row>
    <row r="93" spans="2:12" s="108" customFormat="1" ht="29" x14ac:dyDescent="0.2">
      <c r="B93" s="6"/>
      <c r="C93" s="6"/>
      <c r="D93" s="21"/>
      <c r="E93" s="21">
        <v>372</v>
      </c>
      <c r="F93" s="67" t="s">
        <v>278</v>
      </c>
      <c r="G93" s="73">
        <f>SUM(G94)</f>
        <v>47105.29</v>
      </c>
      <c r="H93" s="94"/>
      <c r="I93" s="54"/>
      <c r="J93" s="88">
        <f>SUM(J94)</f>
        <v>86869.78</v>
      </c>
      <c r="K93" s="113">
        <f t="shared" si="2"/>
        <v>184.41618765111093</v>
      </c>
      <c r="L93" s="113" t="e">
        <f t="shared" si="3"/>
        <v>#DIV/0!</v>
      </c>
    </row>
    <row r="94" spans="2:12" x14ac:dyDescent="0.2">
      <c r="B94" s="6"/>
      <c r="C94" s="6"/>
      <c r="D94" s="21"/>
      <c r="E94" s="21"/>
      <c r="F94" s="92" t="s">
        <v>279</v>
      </c>
      <c r="G94" s="56">
        <v>47105.29</v>
      </c>
      <c r="H94" s="98"/>
      <c r="I94" s="5"/>
      <c r="J94" s="87">
        <v>86869.78</v>
      </c>
      <c r="K94" s="89">
        <f t="shared" si="2"/>
        <v>184.41618765111093</v>
      </c>
      <c r="L94" s="89" t="e">
        <f t="shared" si="3"/>
        <v>#DIV/0!</v>
      </c>
    </row>
    <row r="95" spans="2:12" s="108" customFormat="1" x14ac:dyDescent="0.2">
      <c r="B95" s="6"/>
      <c r="C95" s="6"/>
      <c r="D95" s="21">
        <v>38</v>
      </c>
      <c r="E95" s="21"/>
      <c r="F95" s="67" t="s">
        <v>280</v>
      </c>
      <c r="G95" s="73">
        <v>1717.1</v>
      </c>
      <c r="H95" s="94"/>
      <c r="I95" s="54">
        <v>2505</v>
      </c>
      <c r="J95" s="88">
        <f>SUM(J96)</f>
        <v>1669.5</v>
      </c>
      <c r="K95" s="113">
        <f t="shared" si="2"/>
        <v>97.227884223399911</v>
      </c>
      <c r="L95" s="113">
        <f t="shared" si="3"/>
        <v>66.64670658682634</v>
      </c>
    </row>
    <row r="96" spans="2:12" s="108" customFormat="1" x14ac:dyDescent="0.2">
      <c r="B96" s="6"/>
      <c r="C96" s="6"/>
      <c r="D96" s="21"/>
      <c r="E96" s="21">
        <v>381</v>
      </c>
      <c r="F96" s="67" t="s">
        <v>281</v>
      </c>
      <c r="G96" s="73">
        <v>1717.1</v>
      </c>
      <c r="H96" s="94"/>
      <c r="I96" s="54"/>
      <c r="J96" s="88">
        <f>SUM(J97)</f>
        <v>1669.5</v>
      </c>
      <c r="K96" s="113">
        <f t="shared" si="2"/>
        <v>97.227884223399911</v>
      </c>
      <c r="L96" s="113" t="e">
        <f t="shared" si="3"/>
        <v>#DIV/0!</v>
      </c>
    </row>
    <row r="97" spans="2:12" x14ac:dyDescent="0.2">
      <c r="B97" s="6"/>
      <c r="C97" s="6"/>
      <c r="D97" s="21"/>
      <c r="E97" s="21"/>
      <c r="F97" s="92" t="s">
        <v>293</v>
      </c>
      <c r="G97" s="56">
        <v>1717.1</v>
      </c>
      <c r="H97" s="98"/>
      <c r="I97" s="5"/>
      <c r="J97" s="87">
        <v>1669.5</v>
      </c>
      <c r="K97" s="89">
        <f t="shared" si="2"/>
        <v>97.227884223399911</v>
      </c>
      <c r="L97" s="89" t="e">
        <f t="shared" si="3"/>
        <v>#DIV/0!</v>
      </c>
    </row>
    <row r="98" spans="2:12" s="108" customFormat="1" x14ac:dyDescent="0.2">
      <c r="B98" s="6">
        <v>4</v>
      </c>
      <c r="C98" s="6"/>
      <c r="D98" s="21"/>
      <c r="E98" s="21"/>
      <c r="F98" s="67" t="s">
        <v>282</v>
      </c>
      <c r="G98" s="73">
        <f>SUM(G99,G107)</f>
        <v>26007.17</v>
      </c>
      <c r="H98" s="94"/>
      <c r="I98" s="54">
        <f>SUM(I99,I107)</f>
        <v>9000</v>
      </c>
      <c r="J98" s="88">
        <f>SUM(J99,J107)</f>
        <v>2937.5</v>
      </c>
      <c r="K98" s="113">
        <f t="shared" si="2"/>
        <v>11.294962120061507</v>
      </c>
      <c r="L98" s="113">
        <f t="shared" si="3"/>
        <v>32.638888888888893</v>
      </c>
    </row>
    <row r="99" spans="2:12" s="108" customFormat="1" ht="29" x14ac:dyDescent="0.2">
      <c r="B99" s="6"/>
      <c r="C99" s="6"/>
      <c r="D99" s="21">
        <v>42</v>
      </c>
      <c r="E99" s="21"/>
      <c r="F99" s="67" t="s">
        <v>283</v>
      </c>
      <c r="G99" s="73">
        <f>SUM(G100,G105)</f>
        <v>10975.69</v>
      </c>
      <c r="H99" s="94"/>
      <c r="I99" s="54">
        <v>9000</v>
      </c>
      <c r="J99" s="88">
        <f>SUM(J100,J105)</f>
        <v>2937.5</v>
      </c>
      <c r="K99" s="113">
        <f t="shared" si="2"/>
        <v>26.763693216554035</v>
      </c>
      <c r="L99" s="113">
        <f t="shared" si="3"/>
        <v>32.638888888888893</v>
      </c>
    </row>
    <row r="100" spans="2:12" s="108" customFormat="1" x14ac:dyDescent="0.2">
      <c r="B100" s="6"/>
      <c r="C100" s="6"/>
      <c r="D100" s="21"/>
      <c r="E100" s="21">
        <v>422</v>
      </c>
      <c r="F100" s="67" t="s">
        <v>284</v>
      </c>
      <c r="G100" s="73">
        <f>SUM(G101:G104)</f>
        <v>9622.16</v>
      </c>
      <c r="H100" s="94"/>
      <c r="I100" s="54"/>
      <c r="J100" s="88">
        <f>SUM(J101:J104)</f>
        <v>2937.5</v>
      </c>
      <c r="K100" s="113">
        <f t="shared" si="2"/>
        <v>30.528488405929643</v>
      </c>
      <c r="L100" s="113" t="e">
        <f t="shared" si="3"/>
        <v>#DIV/0!</v>
      </c>
    </row>
    <row r="101" spans="2:12" x14ac:dyDescent="0.2">
      <c r="B101" s="6"/>
      <c r="C101" s="6"/>
      <c r="D101" s="21"/>
      <c r="E101" s="21"/>
      <c r="F101" s="92" t="s">
        <v>285</v>
      </c>
      <c r="G101" s="56">
        <v>715.68</v>
      </c>
      <c r="H101" s="100"/>
      <c r="I101" s="5"/>
      <c r="J101" s="87">
        <v>0</v>
      </c>
      <c r="K101" s="89">
        <f t="shared" si="2"/>
        <v>0</v>
      </c>
      <c r="L101" s="89" t="e">
        <f t="shared" si="3"/>
        <v>#DIV/0!</v>
      </c>
    </row>
    <row r="102" spans="2:12" x14ac:dyDescent="0.2">
      <c r="B102" s="6"/>
      <c r="C102" s="6"/>
      <c r="D102" s="21"/>
      <c r="E102" s="21"/>
      <c r="F102" s="92" t="s">
        <v>305</v>
      </c>
      <c r="G102" s="56">
        <v>0</v>
      </c>
      <c r="H102" s="100"/>
      <c r="I102" s="5"/>
      <c r="J102" s="87">
        <v>1937.5</v>
      </c>
      <c r="K102" s="89"/>
      <c r="L102" s="89"/>
    </row>
    <row r="103" spans="2:12" x14ac:dyDescent="0.2">
      <c r="B103" s="6"/>
      <c r="C103" s="6"/>
      <c r="D103" s="21"/>
      <c r="E103" s="21"/>
      <c r="F103" s="92" t="s">
        <v>286</v>
      </c>
      <c r="G103" s="56">
        <v>2770.82</v>
      </c>
      <c r="H103" s="100"/>
      <c r="I103" s="5"/>
      <c r="J103" s="87">
        <v>1000</v>
      </c>
      <c r="K103" s="89">
        <f t="shared" si="2"/>
        <v>36.090399231996301</v>
      </c>
      <c r="L103" s="89" t="e">
        <f t="shared" si="3"/>
        <v>#DIV/0!</v>
      </c>
    </row>
    <row r="104" spans="2:12" x14ac:dyDescent="0.2">
      <c r="B104" s="6"/>
      <c r="C104" s="6"/>
      <c r="D104" s="21"/>
      <c r="E104" s="21"/>
      <c r="F104" s="92" t="s">
        <v>287</v>
      </c>
      <c r="G104" s="56">
        <v>6135.66</v>
      </c>
      <c r="H104" s="100"/>
      <c r="I104" s="5"/>
      <c r="J104" s="87">
        <v>0</v>
      </c>
      <c r="K104" s="89">
        <f t="shared" si="2"/>
        <v>0</v>
      </c>
      <c r="L104" s="89" t="e">
        <f t="shared" si="3"/>
        <v>#DIV/0!</v>
      </c>
    </row>
    <row r="105" spans="2:12" s="108" customFormat="1" ht="29" x14ac:dyDescent="0.2">
      <c r="B105" s="6"/>
      <c r="C105" s="6"/>
      <c r="D105" s="21"/>
      <c r="E105" s="21">
        <v>424</v>
      </c>
      <c r="F105" s="67" t="s">
        <v>288</v>
      </c>
      <c r="G105" s="73">
        <f>SUM(G106)</f>
        <v>1353.53</v>
      </c>
      <c r="H105" s="94"/>
      <c r="I105" s="54"/>
      <c r="J105" s="88">
        <f>SUM(J106)</f>
        <v>0</v>
      </c>
      <c r="K105" s="113">
        <f t="shared" si="2"/>
        <v>0</v>
      </c>
      <c r="L105" s="113" t="e">
        <f t="shared" si="3"/>
        <v>#DIV/0!</v>
      </c>
    </row>
    <row r="106" spans="2:12" x14ac:dyDescent="0.2">
      <c r="B106" s="6"/>
      <c r="C106" s="6"/>
      <c r="D106" s="21"/>
      <c r="E106" s="21"/>
      <c r="F106" s="92" t="s">
        <v>289</v>
      </c>
      <c r="G106" s="56">
        <v>1353.53</v>
      </c>
      <c r="H106" s="100"/>
      <c r="I106" s="5"/>
      <c r="J106" s="87">
        <v>0</v>
      </c>
      <c r="K106" s="89">
        <f t="shared" si="2"/>
        <v>0</v>
      </c>
      <c r="L106" s="89" t="e">
        <f t="shared" si="3"/>
        <v>#DIV/0!</v>
      </c>
    </row>
    <row r="107" spans="2:12" s="108" customFormat="1" x14ac:dyDescent="0.2">
      <c r="B107" s="6"/>
      <c r="C107" s="6"/>
      <c r="D107" s="21">
        <v>45</v>
      </c>
      <c r="E107" s="21"/>
      <c r="F107" s="93" t="s">
        <v>290</v>
      </c>
      <c r="G107" s="73">
        <f>SUM(G108)</f>
        <v>15031.48</v>
      </c>
      <c r="H107" s="101"/>
      <c r="I107" s="54">
        <v>0</v>
      </c>
      <c r="J107" s="88">
        <f>SUM(J108)</f>
        <v>0</v>
      </c>
      <c r="K107" s="113">
        <f t="shared" si="2"/>
        <v>0</v>
      </c>
      <c r="L107" s="113" t="e">
        <f t="shared" si="3"/>
        <v>#DIV/0!</v>
      </c>
    </row>
    <row r="108" spans="2:12" s="108" customFormat="1" x14ac:dyDescent="0.2">
      <c r="B108" s="6"/>
      <c r="C108" s="6"/>
      <c r="D108" s="21"/>
      <c r="E108" s="21">
        <v>451</v>
      </c>
      <c r="F108" s="67" t="s">
        <v>291</v>
      </c>
      <c r="G108" s="73">
        <f>SUM(G109)</f>
        <v>15031.48</v>
      </c>
      <c r="H108" s="102"/>
      <c r="I108" s="54"/>
      <c r="J108" s="88">
        <f>SUM(J109)</f>
        <v>0</v>
      </c>
      <c r="K108" s="113">
        <f t="shared" si="2"/>
        <v>0</v>
      </c>
      <c r="L108" s="113" t="e">
        <f t="shared" si="3"/>
        <v>#DIV/0!</v>
      </c>
    </row>
    <row r="109" spans="2:12" x14ac:dyDescent="0.2">
      <c r="B109" s="6"/>
      <c r="C109" s="6"/>
      <c r="D109" s="21"/>
      <c r="E109" s="21"/>
      <c r="F109" s="92" t="s">
        <v>292</v>
      </c>
      <c r="G109" s="56">
        <v>15031.48</v>
      </c>
      <c r="H109" s="103"/>
      <c r="I109" s="5"/>
      <c r="J109" s="87">
        <v>0</v>
      </c>
      <c r="K109" s="89">
        <f t="shared" si="2"/>
        <v>0</v>
      </c>
      <c r="L109" s="89" t="e">
        <f t="shared" si="3"/>
        <v>#DIV/0!</v>
      </c>
    </row>
    <row r="110" spans="2:12" x14ac:dyDescent="0.2">
      <c r="B110" s="10"/>
      <c r="C110" s="10"/>
      <c r="D110" s="7"/>
      <c r="E110" s="7"/>
      <c r="F110" s="7"/>
      <c r="G110" s="56"/>
      <c r="H110" s="4"/>
      <c r="I110" s="5"/>
      <c r="J110" s="26"/>
      <c r="K110" s="26"/>
      <c r="L110" s="89"/>
    </row>
  </sheetData>
  <mergeCells count="7">
    <mergeCell ref="B8:F8"/>
    <mergeCell ref="B9:F9"/>
    <mergeCell ref="B44:F44"/>
    <mergeCell ref="B45:F45"/>
    <mergeCell ref="B2:L2"/>
    <mergeCell ref="B4:L4"/>
    <mergeCell ref="B6:L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52"/>
  <sheetViews>
    <sheetView topLeftCell="A28" zoomScaleNormal="100" workbookViewId="0">
      <selection activeCell="E32" sqref="E32"/>
    </sheetView>
  </sheetViews>
  <sheetFormatPr baseColWidth="10" defaultColWidth="8.83203125" defaultRowHeight="15" x14ac:dyDescent="0.2"/>
  <cols>
    <col min="2" max="2" width="37.6640625" customWidth="1"/>
    <col min="3" max="6" width="25.33203125" customWidth="1"/>
    <col min="7" max="8" width="15.6640625" customWidth="1"/>
  </cols>
  <sheetData>
    <row r="1" spans="2:8" ht="18" x14ac:dyDescent="0.2">
      <c r="B1" s="2"/>
      <c r="C1" s="2"/>
      <c r="D1" s="2"/>
      <c r="E1" s="2"/>
      <c r="F1" s="3"/>
      <c r="G1" s="3"/>
      <c r="H1" s="3"/>
    </row>
    <row r="2" spans="2:8" ht="15.75" customHeight="1" x14ac:dyDescent="0.2">
      <c r="B2" s="151" t="s">
        <v>23</v>
      </c>
      <c r="C2" s="151"/>
      <c r="D2" s="151"/>
      <c r="E2" s="151"/>
      <c r="F2" s="151"/>
      <c r="G2" s="151"/>
      <c r="H2" s="151"/>
    </row>
    <row r="3" spans="2:8" ht="18" x14ac:dyDescent="0.2">
      <c r="B3" s="2"/>
      <c r="C3" s="2"/>
      <c r="D3" s="2"/>
      <c r="E3" s="2"/>
      <c r="F3" s="3"/>
      <c r="G3" s="3"/>
      <c r="H3" s="3"/>
    </row>
    <row r="4" spans="2:8" ht="28" x14ac:dyDescent="0.2">
      <c r="B4" s="33" t="s">
        <v>5</v>
      </c>
      <c r="C4" s="33" t="s">
        <v>195</v>
      </c>
      <c r="D4" s="33" t="s">
        <v>296</v>
      </c>
      <c r="E4" s="33" t="s">
        <v>297</v>
      </c>
      <c r="F4" s="33" t="s">
        <v>298</v>
      </c>
      <c r="G4" s="33" t="s">
        <v>15</v>
      </c>
      <c r="H4" s="33" t="s">
        <v>30</v>
      </c>
    </row>
    <row r="5" spans="2:8" x14ac:dyDescent="0.2">
      <c r="B5" s="33">
        <v>1</v>
      </c>
      <c r="C5" s="33">
        <v>2</v>
      </c>
      <c r="D5" s="33"/>
      <c r="E5" s="33">
        <v>4</v>
      </c>
      <c r="F5" s="33">
        <v>5</v>
      </c>
      <c r="G5" s="33" t="s">
        <v>17</v>
      </c>
      <c r="H5" s="33" t="s">
        <v>18</v>
      </c>
    </row>
    <row r="6" spans="2:8" ht="16" x14ac:dyDescent="0.2">
      <c r="B6" s="66" t="s">
        <v>196</v>
      </c>
      <c r="C6" s="72">
        <f>SUM(C8,C14,C16,C18,C23,C25)</f>
        <v>1459722.1600000001</v>
      </c>
      <c r="D6" s="84"/>
      <c r="E6" s="54">
        <f>SUM(E8,E14,E16,E18,E21)</f>
        <v>2755060</v>
      </c>
      <c r="F6" s="88">
        <f>SUM(F8,F14,F16,F18,F21)</f>
        <v>1774956.56</v>
      </c>
      <c r="G6" s="120">
        <f>SUM(F6/C6*100)</f>
        <v>121.59550691482275</v>
      </c>
      <c r="H6" s="113">
        <f>SUM(F6/E6*100)</f>
        <v>64.425332297663203</v>
      </c>
    </row>
    <row r="7" spans="2:8" x14ac:dyDescent="0.2">
      <c r="B7" s="66"/>
      <c r="C7" s="60"/>
      <c r="D7" s="4"/>
      <c r="E7" s="30"/>
      <c r="F7" s="88"/>
      <c r="G7" s="120"/>
      <c r="H7" s="113"/>
    </row>
    <row r="8" spans="2:8" x14ac:dyDescent="0.2">
      <c r="B8" s="70" t="s">
        <v>176</v>
      </c>
      <c r="C8" s="58">
        <f>SUM(C9:C13)</f>
        <v>1390547.1400000001</v>
      </c>
      <c r="D8" s="74"/>
      <c r="E8" s="30">
        <f>SUM(E9:E13)</f>
        <v>2474730</v>
      </c>
      <c r="F8" s="88">
        <f>SUM(F9:F13)</f>
        <v>1648413.21</v>
      </c>
      <c r="G8" s="120">
        <f t="shared" ref="G8:G26" si="0">SUM(F8/C8*100)</f>
        <v>118.54421634350345</v>
      </c>
      <c r="H8" s="113">
        <f t="shared" ref="H8:H26" si="1">SUM(F8/E8*100)</f>
        <v>66.609820465262885</v>
      </c>
    </row>
    <row r="9" spans="2:8" x14ac:dyDescent="0.2">
      <c r="B9" s="64" t="s">
        <v>177</v>
      </c>
      <c r="C9" s="53">
        <v>1990.98</v>
      </c>
      <c r="D9" s="75"/>
      <c r="E9" s="4">
        <v>48312</v>
      </c>
      <c r="F9" s="87">
        <v>19257</v>
      </c>
      <c r="G9" s="120"/>
      <c r="H9" s="113">
        <f t="shared" si="1"/>
        <v>39.859662195727772</v>
      </c>
    </row>
    <row r="10" spans="2:8" x14ac:dyDescent="0.2">
      <c r="B10" s="71" t="s">
        <v>178</v>
      </c>
      <c r="C10" s="53">
        <v>226332.55</v>
      </c>
      <c r="D10" s="75"/>
      <c r="E10" s="4">
        <v>244314</v>
      </c>
      <c r="F10" s="87">
        <v>179110.61</v>
      </c>
      <c r="G10" s="120">
        <f t="shared" si="0"/>
        <v>79.136036774206801</v>
      </c>
      <c r="H10" s="113">
        <f t="shared" si="1"/>
        <v>73.311644031860638</v>
      </c>
    </row>
    <row r="11" spans="2:8" x14ac:dyDescent="0.2">
      <c r="B11" s="71" t="s">
        <v>179</v>
      </c>
      <c r="C11" s="53">
        <v>5782.7</v>
      </c>
      <c r="D11" s="75"/>
      <c r="E11" s="5">
        <v>0</v>
      </c>
      <c r="F11" s="87">
        <v>0</v>
      </c>
      <c r="G11" s="120">
        <f t="shared" si="0"/>
        <v>0</v>
      </c>
      <c r="H11" s="113" t="e">
        <f t="shared" si="1"/>
        <v>#DIV/0!</v>
      </c>
    </row>
    <row r="12" spans="2:8" x14ac:dyDescent="0.2">
      <c r="B12" s="71" t="s">
        <v>180</v>
      </c>
      <c r="C12" s="53">
        <v>49334.36</v>
      </c>
      <c r="D12" s="75"/>
      <c r="E12" s="5">
        <v>87632</v>
      </c>
      <c r="F12" s="87">
        <v>59132.34</v>
      </c>
      <c r="G12" s="120"/>
      <c r="H12" s="113">
        <f>SUM(F12/E12*100)</f>
        <v>67.478021727222924</v>
      </c>
    </row>
    <row r="13" spans="2:8" x14ac:dyDescent="0.2">
      <c r="B13" s="71" t="s">
        <v>181</v>
      </c>
      <c r="C13" s="53">
        <v>1107106.55</v>
      </c>
      <c r="D13" s="76"/>
      <c r="E13" s="5">
        <v>2094472</v>
      </c>
      <c r="F13" s="87">
        <v>1390913.26</v>
      </c>
      <c r="G13" s="120">
        <f t="shared" si="0"/>
        <v>125.63499511406557</v>
      </c>
      <c r="H13" s="113">
        <f t="shared" si="1"/>
        <v>66.40877796408833</v>
      </c>
    </row>
    <row r="14" spans="2:8" x14ac:dyDescent="0.2">
      <c r="B14" s="70" t="s">
        <v>182</v>
      </c>
      <c r="C14" s="58">
        <f>SUM(C15)</f>
        <v>21006.76</v>
      </c>
      <c r="D14" s="77"/>
      <c r="E14" s="54">
        <f>SUM(E15)</f>
        <v>33534</v>
      </c>
      <c r="F14" s="88">
        <f>SUM(F15)</f>
        <v>19197.830000000002</v>
      </c>
      <c r="G14" s="120">
        <f t="shared" si="0"/>
        <v>91.38881959902433</v>
      </c>
      <c r="H14" s="113">
        <f t="shared" si="1"/>
        <v>57.248851911492814</v>
      </c>
    </row>
    <row r="15" spans="2:8" x14ac:dyDescent="0.2">
      <c r="B15" s="71" t="s">
        <v>183</v>
      </c>
      <c r="C15" s="53">
        <v>21006.76</v>
      </c>
      <c r="D15" s="76"/>
      <c r="E15" s="5">
        <v>33534</v>
      </c>
      <c r="F15" s="87">
        <v>19197.830000000002</v>
      </c>
      <c r="G15" s="120">
        <f t="shared" si="0"/>
        <v>91.38881959902433</v>
      </c>
      <c r="H15" s="113">
        <f t="shared" si="1"/>
        <v>57.248851911492814</v>
      </c>
    </row>
    <row r="16" spans="2:8" x14ac:dyDescent="0.2">
      <c r="B16" s="70" t="s">
        <v>184</v>
      </c>
      <c r="C16" s="58">
        <f>SUM(C17)</f>
        <v>13195.61</v>
      </c>
      <c r="D16" s="77"/>
      <c r="E16" s="54">
        <f>SUM(E17)</f>
        <v>26634</v>
      </c>
      <c r="F16" s="88">
        <f>SUM(F17)</f>
        <v>18887.04</v>
      </c>
      <c r="G16" s="120">
        <f t="shared" si="0"/>
        <v>143.13123834366127</v>
      </c>
      <c r="H16" s="113">
        <f t="shared" si="1"/>
        <v>70.913268754223921</v>
      </c>
    </row>
    <row r="17" spans="2:8" ht="15.75" customHeight="1" x14ac:dyDescent="0.2">
      <c r="B17" s="71" t="s">
        <v>185</v>
      </c>
      <c r="C17" s="53">
        <v>13195.61</v>
      </c>
      <c r="D17" s="76"/>
      <c r="E17" s="5">
        <v>26634</v>
      </c>
      <c r="F17" s="87">
        <v>18887.04</v>
      </c>
      <c r="G17" s="120">
        <f t="shared" si="0"/>
        <v>143.13123834366127</v>
      </c>
      <c r="H17" s="113">
        <f t="shared" si="1"/>
        <v>70.913268754223921</v>
      </c>
    </row>
    <row r="18" spans="2:8" ht="15.75" customHeight="1" x14ac:dyDescent="0.2">
      <c r="B18" s="70" t="s">
        <v>186</v>
      </c>
      <c r="C18" s="58">
        <f>SUM(C19:C20)</f>
        <v>34972.65</v>
      </c>
      <c r="D18" s="77"/>
      <c r="E18" s="30">
        <f>SUM(E19:E20)</f>
        <v>214162</v>
      </c>
      <c r="F18" s="88">
        <f>SUM(F19:F20)</f>
        <v>84958.48</v>
      </c>
      <c r="G18" s="120">
        <f t="shared" si="0"/>
        <v>242.92834543564754</v>
      </c>
      <c r="H18" s="113">
        <f t="shared" si="1"/>
        <v>39.670193591766974</v>
      </c>
    </row>
    <row r="19" spans="2:8" x14ac:dyDescent="0.2">
      <c r="B19" s="71" t="s">
        <v>187</v>
      </c>
      <c r="C19" s="53">
        <v>30732.09</v>
      </c>
      <c r="D19" s="75"/>
      <c r="E19" s="4">
        <v>184951</v>
      </c>
      <c r="F19" s="87">
        <v>77255.28</v>
      </c>
      <c r="G19" s="120">
        <f t="shared" si="0"/>
        <v>251.38309825332414</v>
      </c>
      <c r="H19" s="113">
        <f t="shared" si="1"/>
        <v>41.770674394839716</v>
      </c>
    </row>
    <row r="20" spans="2:8" x14ac:dyDescent="0.2">
      <c r="B20" s="71" t="s">
        <v>188</v>
      </c>
      <c r="C20" s="53">
        <v>4240.5600000000004</v>
      </c>
      <c r="D20" s="76"/>
      <c r="E20" s="4">
        <v>29211</v>
      </c>
      <c r="F20" s="87">
        <v>7703.2</v>
      </c>
      <c r="G20" s="120">
        <f t="shared" si="0"/>
        <v>181.65525307978189</v>
      </c>
      <c r="H20" s="113">
        <f t="shared" si="1"/>
        <v>26.370887679298892</v>
      </c>
    </row>
    <row r="21" spans="2:8" x14ac:dyDescent="0.2">
      <c r="B21" s="70" t="s">
        <v>189</v>
      </c>
      <c r="C21" s="53">
        <v>0</v>
      </c>
      <c r="D21" s="74"/>
      <c r="E21" s="30">
        <f>SUM(E22)</f>
        <v>6000</v>
      </c>
      <c r="F21" s="88">
        <f>SUM(F22)</f>
        <v>3500</v>
      </c>
      <c r="G21" s="120" t="e">
        <f t="shared" si="0"/>
        <v>#DIV/0!</v>
      </c>
      <c r="H21" s="113">
        <f t="shared" si="1"/>
        <v>58.333333333333336</v>
      </c>
    </row>
    <row r="22" spans="2:8" x14ac:dyDescent="0.2">
      <c r="B22" s="71" t="s">
        <v>190</v>
      </c>
      <c r="C22" s="58">
        <v>0</v>
      </c>
      <c r="D22" s="76"/>
      <c r="E22" s="5">
        <v>6000</v>
      </c>
      <c r="F22" s="87">
        <v>3500</v>
      </c>
      <c r="G22" s="120" t="e">
        <f t="shared" si="0"/>
        <v>#DIV/0!</v>
      </c>
      <c r="H22" s="113">
        <f t="shared" si="1"/>
        <v>58.333333333333336</v>
      </c>
    </row>
    <row r="23" spans="2:8" x14ac:dyDescent="0.2">
      <c r="B23" s="70" t="s">
        <v>191</v>
      </c>
      <c r="C23" s="58">
        <v>0</v>
      </c>
      <c r="D23" s="77"/>
      <c r="E23" s="54">
        <v>0</v>
      </c>
      <c r="F23" s="88">
        <v>0</v>
      </c>
      <c r="G23" s="120" t="e">
        <f t="shared" si="0"/>
        <v>#DIV/0!</v>
      </c>
      <c r="H23" s="113" t="e">
        <f t="shared" si="1"/>
        <v>#DIV/0!</v>
      </c>
    </row>
    <row r="24" spans="2:8" x14ac:dyDescent="0.2">
      <c r="B24" s="71" t="s">
        <v>192</v>
      </c>
      <c r="C24" s="53">
        <v>0</v>
      </c>
      <c r="D24" s="78"/>
      <c r="E24" s="5">
        <v>0</v>
      </c>
      <c r="F24" s="87">
        <v>0</v>
      </c>
      <c r="G24" s="120" t="e">
        <f t="shared" si="0"/>
        <v>#DIV/0!</v>
      </c>
      <c r="H24" s="113" t="e">
        <f t="shared" si="1"/>
        <v>#DIV/0!</v>
      </c>
    </row>
    <row r="25" spans="2:8" ht="32" x14ac:dyDescent="0.2">
      <c r="B25" s="62" t="s">
        <v>193</v>
      </c>
      <c r="C25" s="57">
        <v>0</v>
      </c>
      <c r="D25" s="79"/>
      <c r="E25" s="5">
        <v>0</v>
      </c>
      <c r="F25" s="87">
        <v>0</v>
      </c>
      <c r="G25" s="120" t="e">
        <f t="shared" si="0"/>
        <v>#DIV/0!</v>
      </c>
      <c r="H25" s="113" t="e">
        <f t="shared" si="1"/>
        <v>#DIV/0!</v>
      </c>
    </row>
    <row r="26" spans="2:8" ht="16" x14ac:dyDescent="0.2">
      <c r="B26" s="63" t="s">
        <v>194</v>
      </c>
      <c r="C26" s="4">
        <v>0</v>
      </c>
      <c r="D26" s="79"/>
      <c r="E26" s="5">
        <v>0</v>
      </c>
      <c r="F26" s="26">
        <v>0</v>
      </c>
      <c r="G26" s="120" t="e">
        <f t="shared" si="0"/>
        <v>#DIV/0!</v>
      </c>
      <c r="H26" s="113" t="e">
        <f t="shared" si="1"/>
        <v>#DIV/0!</v>
      </c>
    </row>
    <row r="30" spans="2:8" ht="28" x14ac:dyDescent="0.2">
      <c r="B30" s="33" t="s">
        <v>5</v>
      </c>
      <c r="C30" s="33" t="s">
        <v>195</v>
      </c>
      <c r="D30" s="33" t="s">
        <v>296</v>
      </c>
      <c r="E30" s="33" t="s">
        <v>297</v>
      </c>
      <c r="F30" s="33" t="s">
        <v>298</v>
      </c>
      <c r="G30" s="33" t="s">
        <v>15</v>
      </c>
      <c r="H30" s="33" t="s">
        <v>30</v>
      </c>
    </row>
    <row r="31" spans="2:8" x14ac:dyDescent="0.2">
      <c r="B31" s="33">
        <v>1</v>
      </c>
      <c r="C31" s="33">
        <v>2</v>
      </c>
      <c r="D31" s="33">
        <v>3</v>
      </c>
      <c r="E31" s="33">
        <v>4</v>
      </c>
      <c r="F31" s="33">
        <v>5</v>
      </c>
      <c r="G31" s="33" t="s">
        <v>17</v>
      </c>
      <c r="H31" s="33" t="s">
        <v>18</v>
      </c>
    </row>
    <row r="32" spans="2:8" ht="16" x14ac:dyDescent="0.2">
      <c r="B32" s="66" t="s">
        <v>197</v>
      </c>
      <c r="C32" s="104">
        <f>SUM(C34,C40,C42,C44,C47,C49,C51)</f>
        <v>1429545.14</v>
      </c>
      <c r="D32" s="84"/>
      <c r="E32" s="54">
        <f>SUM(E34,E40,E42,E44,E47)</f>
        <v>2755060</v>
      </c>
      <c r="F32" s="88">
        <f>SUM(F34,F40,F42,F44,F47)</f>
        <v>1778750.6999999997</v>
      </c>
      <c r="G32" s="121">
        <f>SUM(F32/C32*100)</f>
        <v>124.42773930174739</v>
      </c>
      <c r="H32" s="121">
        <f>SUM(F32/E32*100)</f>
        <v>64.563047628726764</v>
      </c>
    </row>
    <row r="33" spans="2:8" ht="16" x14ac:dyDescent="0.2">
      <c r="B33" s="66"/>
      <c r="C33" s="65"/>
      <c r="D33" s="4"/>
      <c r="E33" s="30"/>
      <c r="F33" s="88"/>
      <c r="G33" s="121"/>
      <c r="H33" s="121"/>
    </row>
    <row r="34" spans="2:8" ht="16" x14ac:dyDescent="0.2">
      <c r="B34" s="67" t="s">
        <v>176</v>
      </c>
      <c r="C34" s="59">
        <f>SUM(C35:C39)</f>
        <v>1367630.3399999999</v>
      </c>
      <c r="D34" s="80"/>
      <c r="E34" s="30">
        <f>SUM(E35:E39)</f>
        <v>2474730</v>
      </c>
      <c r="F34" s="88">
        <f>SUM(F35:F39)</f>
        <v>1652977.0499999998</v>
      </c>
      <c r="G34" s="121">
        <f t="shared" ref="G34:G52" si="2">SUM(F34/C34*100)</f>
        <v>120.86431557229128</v>
      </c>
      <c r="H34" s="121">
        <f t="shared" ref="H34:H52" si="3">SUM(F34/E34*100)</f>
        <v>66.794238159314347</v>
      </c>
    </row>
    <row r="35" spans="2:8" ht="16" x14ac:dyDescent="0.2">
      <c r="B35" s="69" t="s">
        <v>177</v>
      </c>
      <c r="C35" s="65">
        <v>500</v>
      </c>
      <c r="D35" s="81"/>
      <c r="E35" s="4">
        <v>48312</v>
      </c>
      <c r="F35" s="87">
        <v>20616.21</v>
      </c>
      <c r="G35" s="121"/>
      <c r="H35" s="121">
        <f t="shared" si="3"/>
        <v>42.673062593144557</v>
      </c>
    </row>
    <row r="36" spans="2:8" ht="16" x14ac:dyDescent="0.2">
      <c r="B36" s="68" t="s">
        <v>178</v>
      </c>
      <c r="C36" s="65">
        <v>206123.86</v>
      </c>
      <c r="D36" s="81"/>
      <c r="E36" s="4">
        <v>244314</v>
      </c>
      <c r="F36" s="87">
        <v>181864.66</v>
      </c>
      <c r="G36" s="121">
        <f t="shared" si="2"/>
        <v>88.230765715332524</v>
      </c>
      <c r="H36" s="121">
        <f t="shared" si="3"/>
        <v>74.438902396096836</v>
      </c>
    </row>
    <row r="37" spans="2:8" ht="16" x14ac:dyDescent="0.2">
      <c r="B37" s="68" t="s">
        <v>179</v>
      </c>
      <c r="C37" s="65">
        <v>5782.7</v>
      </c>
      <c r="D37" s="81"/>
      <c r="E37" s="5">
        <v>0</v>
      </c>
      <c r="F37" s="87">
        <v>0</v>
      </c>
      <c r="G37" s="121">
        <f t="shared" si="2"/>
        <v>0</v>
      </c>
      <c r="H37" s="121" t="e">
        <f t="shared" si="3"/>
        <v>#DIV/0!</v>
      </c>
    </row>
    <row r="38" spans="2:8" ht="16" x14ac:dyDescent="0.2">
      <c r="B38" s="68" t="s">
        <v>180</v>
      </c>
      <c r="C38" s="65">
        <v>60474.65</v>
      </c>
      <c r="D38" s="81"/>
      <c r="E38" s="5">
        <v>87632</v>
      </c>
      <c r="F38" s="87">
        <v>57912.02</v>
      </c>
      <c r="G38" s="121">
        <f t="shared" si="2"/>
        <v>95.76247237478843</v>
      </c>
      <c r="H38" s="121">
        <f t="shared" si="3"/>
        <v>66.085471060799705</v>
      </c>
    </row>
    <row r="39" spans="2:8" ht="16" x14ac:dyDescent="0.2">
      <c r="B39" s="68" t="s">
        <v>181</v>
      </c>
      <c r="C39" s="65">
        <v>1094749.1299999999</v>
      </c>
      <c r="D39" s="82"/>
      <c r="E39" s="5">
        <v>2094472</v>
      </c>
      <c r="F39" s="87">
        <v>1392584.16</v>
      </c>
      <c r="G39" s="121">
        <f t="shared" si="2"/>
        <v>127.20577909936317</v>
      </c>
      <c r="H39" s="121">
        <f t="shared" si="3"/>
        <v>66.488554633339575</v>
      </c>
    </row>
    <row r="40" spans="2:8" ht="16" x14ac:dyDescent="0.2">
      <c r="B40" s="67" t="s">
        <v>182</v>
      </c>
      <c r="C40" s="59">
        <f>SUM(C41)</f>
        <v>15062.31</v>
      </c>
      <c r="D40" s="83"/>
      <c r="E40" s="54">
        <f>SUM(E41)</f>
        <v>33534</v>
      </c>
      <c r="F40" s="88">
        <f>SUM(F41)</f>
        <v>13666.97</v>
      </c>
      <c r="G40" s="121">
        <f t="shared" si="2"/>
        <v>90.736215095825273</v>
      </c>
      <c r="H40" s="121">
        <f t="shared" si="3"/>
        <v>40.755561519651692</v>
      </c>
    </row>
    <row r="41" spans="2:8" ht="16" x14ac:dyDescent="0.2">
      <c r="B41" s="68" t="s">
        <v>183</v>
      </c>
      <c r="C41" s="65">
        <v>15062.31</v>
      </c>
      <c r="D41" s="82"/>
      <c r="E41" s="5">
        <v>33534</v>
      </c>
      <c r="F41" s="87">
        <v>13666.97</v>
      </c>
      <c r="G41" s="121">
        <f t="shared" si="2"/>
        <v>90.736215095825273</v>
      </c>
      <c r="H41" s="121">
        <f t="shared" si="3"/>
        <v>40.755561519651692</v>
      </c>
    </row>
    <row r="42" spans="2:8" ht="16" x14ac:dyDescent="0.2">
      <c r="B42" s="67" t="s">
        <v>184</v>
      </c>
      <c r="C42" s="59">
        <f>SUM(C43)</f>
        <v>8728.74</v>
      </c>
      <c r="D42" s="83"/>
      <c r="E42" s="54">
        <f>SUM(E43)</f>
        <v>26634</v>
      </c>
      <c r="F42" s="88">
        <f>SUM(F43)</f>
        <v>13753.13</v>
      </c>
      <c r="G42" s="121">
        <f t="shared" si="2"/>
        <v>157.56145789655781</v>
      </c>
      <c r="H42" s="121">
        <f t="shared" si="3"/>
        <v>51.637493429451077</v>
      </c>
    </row>
    <row r="43" spans="2:8" ht="16" x14ac:dyDescent="0.2">
      <c r="B43" s="68" t="s">
        <v>185</v>
      </c>
      <c r="C43" s="65">
        <v>8728.74</v>
      </c>
      <c r="D43" s="82"/>
      <c r="E43" s="5">
        <v>26634</v>
      </c>
      <c r="F43" s="87">
        <v>13753.13</v>
      </c>
      <c r="G43" s="121">
        <f t="shared" si="2"/>
        <v>157.56145789655781</v>
      </c>
      <c r="H43" s="121">
        <f t="shared" si="3"/>
        <v>51.637493429451077</v>
      </c>
    </row>
    <row r="44" spans="2:8" ht="16" x14ac:dyDescent="0.2">
      <c r="B44" s="67" t="s">
        <v>186</v>
      </c>
      <c r="C44" s="59">
        <f>SUM(C45:C46)</f>
        <v>38123.75</v>
      </c>
      <c r="D44" s="83"/>
      <c r="E44" s="30">
        <f>SUM(E45:E46)</f>
        <v>214162</v>
      </c>
      <c r="F44" s="88">
        <f>SUM(F45:F46)</f>
        <v>95534.75</v>
      </c>
      <c r="G44" s="121">
        <f t="shared" si="2"/>
        <v>250.59116692350568</v>
      </c>
      <c r="H44" s="121">
        <f t="shared" si="3"/>
        <v>44.608637386651232</v>
      </c>
    </row>
    <row r="45" spans="2:8" ht="16" x14ac:dyDescent="0.2">
      <c r="B45" s="68" t="s">
        <v>187</v>
      </c>
      <c r="C45" s="65">
        <v>33490.019999999997</v>
      </c>
      <c r="D45" s="81"/>
      <c r="E45" s="4">
        <v>184951</v>
      </c>
      <c r="F45" s="87">
        <v>76155.28</v>
      </c>
      <c r="G45" s="121">
        <f t="shared" si="2"/>
        <v>227.39693795345599</v>
      </c>
      <c r="H45" s="121">
        <f t="shared" si="3"/>
        <v>41.175922271304287</v>
      </c>
    </row>
    <row r="46" spans="2:8" ht="16" x14ac:dyDescent="0.2">
      <c r="B46" s="68" t="s">
        <v>188</v>
      </c>
      <c r="C46" s="65">
        <v>4633.7299999999996</v>
      </c>
      <c r="D46" s="82"/>
      <c r="E46" s="4">
        <v>29211</v>
      </c>
      <c r="F46" s="87">
        <v>19379.47</v>
      </c>
      <c r="G46" s="121">
        <f t="shared" si="2"/>
        <v>418.22613747456165</v>
      </c>
      <c r="H46" s="121">
        <f t="shared" si="3"/>
        <v>66.343055698195883</v>
      </c>
    </row>
    <row r="47" spans="2:8" ht="16" x14ac:dyDescent="0.2">
      <c r="B47" s="70" t="s">
        <v>189</v>
      </c>
      <c r="C47" s="59">
        <v>0</v>
      </c>
      <c r="D47" s="74"/>
      <c r="E47" s="30">
        <f>SUM(E48)</f>
        <v>6000</v>
      </c>
      <c r="F47" s="88">
        <f>SUM(F48)</f>
        <v>2818.8</v>
      </c>
      <c r="G47" s="121" t="e">
        <f t="shared" si="2"/>
        <v>#DIV/0!</v>
      </c>
      <c r="H47" s="121">
        <f t="shared" si="3"/>
        <v>46.980000000000004</v>
      </c>
    </row>
    <row r="48" spans="2:8" ht="16" x14ac:dyDescent="0.2">
      <c r="B48" s="71" t="s">
        <v>190</v>
      </c>
      <c r="C48" s="65">
        <v>0</v>
      </c>
      <c r="D48" s="76"/>
      <c r="E48" s="5">
        <v>6000</v>
      </c>
      <c r="F48" s="87">
        <v>2818.8</v>
      </c>
      <c r="G48" s="121" t="e">
        <f t="shared" si="2"/>
        <v>#DIV/0!</v>
      </c>
      <c r="H48" s="121">
        <f t="shared" si="3"/>
        <v>46.980000000000004</v>
      </c>
    </row>
    <row r="49" spans="2:8" ht="16" x14ac:dyDescent="0.2">
      <c r="B49" s="70" t="s">
        <v>191</v>
      </c>
      <c r="C49" s="59">
        <v>0</v>
      </c>
      <c r="D49" s="77"/>
      <c r="E49" s="54">
        <v>0</v>
      </c>
      <c r="F49" s="88">
        <v>0</v>
      </c>
      <c r="G49" s="121" t="e">
        <f t="shared" si="2"/>
        <v>#DIV/0!</v>
      </c>
      <c r="H49" s="121" t="e">
        <f t="shared" si="3"/>
        <v>#DIV/0!</v>
      </c>
    </row>
    <row r="50" spans="2:8" ht="16" x14ac:dyDescent="0.2">
      <c r="B50" s="114" t="s">
        <v>192</v>
      </c>
      <c r="C50" s="115"/>
      <c r="D50" s="116"/>
      <c r="E50" s="5">
        <v>0</v>
      </c>
      <c r="F50" s="87">
        <v>0</v>
      </c>
      <c r="G50" s="121" t="e">
        <f t="shared" si="2"/>
        <v>#DIV/0!</v>
      </c>
      <c r="H50" s="121" t="e">
        <f t="shared" si="3"/>
        <v>#DIV/0!</v>
      </c>
    </row>
    <row r="51" spans="2:8" ht="32" x14ac:dyDescent="0.2">
      <c r="B51" s="117" t="s">
        <v>193</v>
      </c>
      <c r="C51" s="118">
        <v>0</v>
      </c>
      <c r="D51" s="26"/>
      <c r="E51" s="5">
        <v>0</v>
      </c>
      <c r="F51" s="87">
        <v>0</v>
      </c>
      <c r="G51" s="121" t="e">
        <f t="shared" si="2"/>
        <v>#DIV/0!</v>
      </c>
      <c r="H51" s="121" t="e">
        <f t="shared" si="3"/>
        <v>#DIV/0!</v>
      </c>
    </row>
    <row r="52" spans="2:8" ht="16" x14ac:dyDescent="0.2">
      <c r="B52" s="119" t="s">
        <v>194</v>
      </c>
      <c r="C52" s="4">
        <v>0</v>
      </c>
      <c r="D52" s="26"/>
      <c r="E52" s="5">
        <v>0</v>
      </c>
      <c r="F52" s="26">
        <v>0</v>
      </c>
      <c r="G52" s="121" t="e">
        <f t="shared" si="2"/>
        <v>#DIV/0!</v>
      </c>
      <c r="H52" s="121" t="e">
        <f t="shared" si="3"/>
        <v>#DIV/0!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0"/>
  <sheetViews>
    <sheetView topLeftCell="A14" workbookViewId="0">
      <selection activeCell="F10" sqref="F10"/>
    </sheetView>
  </sheetViews>
  <sheetFormatPr baseColWidth="10" defaultColWidth="8.83203125" defaultRowHeight="15" x14ac:dyDescent="0.2"/>
  <cols>
    <col min="2" max="2" width="37.6640625" customWidth="1"/>
    <col min="3" max="6" width="25.33203125" customWidth="1"/>
    <col min="7" max="8" width="15.6640625" customWidth="1"/>
  </cols>
  <sheetData>
    <row r="1" spans="2:8" ht="18" x14ac:dyDescent="0.2">
      <c r="B1" s="2"/>
      <c r="C1" s="2"/>
      <c r="D1" s="2"/>
      <c r="E1" s="2"/>
      <c r="F1" s="3"/>
      <c r="G1" s="3"/>
      <c r="H1" s="3"/>
    </row>
    <row r="2" spans="2:8" ht="15.75" customHeight="1" x14ac:dyDescent="0.2">
      <c r="B2" s="151" t="s">
        <v>29</v>
      </c>
      <c r="C2" s="151"/>
      <c r="D2" s="151"/>
      <c r="E2" s="151"/>
      <c r="F2" s="151"/>
      <c r="G2" s="151"/>
      <c r="H2" s="151"/>
    </row>
    <row r="3" spans="2:8" ht="18" x14ac:dyDescent="0.2">
      <c r="B3" s="2"/>
      <c r="C3" s="2"/>
      <c r="D3" s="2"/>
      <c r="E3" s="2"/>
      <c r="F3" s="3"/>
      <c r="G3" s="3"/>
      <c r="H3" s="3"/>
    </row>
    <row r="4" spans="2:8" ht="28" x14ac:dyDescent="0.2">
      <c r="B4" s="33" t="s">
        <v>5</v>
      </c>
      <c r="C4" s="33" t="s">
        <v>299</v>
      </c>
      <c r="D4" s="33" t="s">
        <v>296</v>
      </c>
      <c r="E4" s="33" t="s">
        <v>297</v>
      </c>
      <c r="F4" s="33" t="s">
        <v>300</v>
      </c>
      <c r="G4" s="33" t="s">
        <v>15</v>
      </c>
      <c r="H4" s="33" t="s">
        <v>30</v>
      </c>
    </row>
    <row r="5" spans="2:8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17</v>
      </c>
      <c r="H5" s="33" t="s">
        <v>18</v>
      </c>
    </row>
    <row r="6" spans="2:8" ht="15.75" customHeight="1" x14ac:dyDescent="0.2">
      <c r="B6" s="6" t="s">
        <v>6</v>
      </c>
      <c r="C6" s="59">
        <v>1429545.14</v>
      </c>
      <c r="D6" s="85"/>
      <c r="E6" s="73">
        <v>2755060</v>
      </c>
      <c r="F6" s="88">
        <v>1778750.7</v>
      </c>
      <c r="G6" s="89">
        <f>SUM(F6/C6*100)</f>
        <v>124.42773930174742</v>
      </c>
      <c r="H6" s="89">
        <f>SUM(F6/E6*100)</f>
        <v>64.563047628726778</v>
      </c>
    </row>
    <row r="7" spans="2:8" ht="15.75" customHeight="1" x14ac:dyDescent="0.2">
      <c r="B7" s="6" t="s">
        <v>198</v>
      </c>
      <c r="C7" s="59">
        <v>1429545.14</v>
      </c>
      <c r="D7" s="85"/>
      <c r="E7" s="73">
        <v>2755060</v>
      </c>
      <c r="F7" s="88">
        <v>1778750.7</v>
      </c>
      <c r="G7" s="89">
        <f t="shared" ref="G7:G9" si="0">SUM(F7/C7*100)</f>
        <v>124.42773930174742</v>
      </c>
      <c r="H7" s="89">
        <f t="shared" ref="H7:H9" si="1">SUM(F7/E7*100)</f>
        <v>64.563047628726778</v>
      </c>
    </row>
    <row r="8" spans="2:8" x14ac:dyDescent="0.2">
      <c r="B8" s="12" t="s">
        <v>199</v>
      </c>
      <c r="C8" s="65">
        <v>1429545.14</v>
      </c>
      <c r="D8" s="86"/>
      <c r="E8" s="56">
        <v>2755060</v>
      </c>
      <c r="F8" s="87">
        <v>1778750.7</v>
      </c>
      <c r="G8" s="89">
        <f t="shared" si="0"/>
        <v>124.42773930174742</v>
      </c>
      <c r="H8" s="89">
        <f t="shared" si="1"/>
        <v>64.563047628726778</v>
      </c>
    </row>
    <row r="9" spans="2:8" x14ac:dyDescent="0.2">
      <c r="B9" s="28" t="s">
        <v>200</v>
      </c>
      <c r="C9" s="65">
        <v>1429545.14</v>
      </c>
      <c r="D9" s="86"/>
      <c r="E9" s="56">
        <v>2755060</v>
      </c>
      <c r="F9" s="87">
        <v>1778750.7</v>
      </c>
      <c r="G9" s="89">
        <f t="shared" si="0"/>
        <v>124.42773930174742</v>
      </c>
      <c r="H9" s="89">
        <f t="shared" si="1"/>
        <v>64.563047628726778</v>
      </c>
    </row>
    <row r="10" spans="2:8" x14ac:dyDescent="0.2">
      <c r="C10" s="6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5"/>
  <sheetViews>
    <sheetView workbookViewId="0">
      <selection activeCell="G11" sqref="G11"/>
    </sheetView>
  </sheetViews>
  <sheetFormatPr baseColWidth="10" defaultColWidth="8.83203125" defaultRowHeight="15" x14ac:dyDescent="0.2"/>
  <cols>
    <col min="2" max="2" width="7.5" bestFit="1" customWidth="1"/>
    <col min="3" max="3" width="8.5" bestFit="1" customWidth="1"/>
    <col min="4" max="4" width="8.5" customWidth="1"/>
    <col min="5" max="5" width="5.5" bestFit="1" customWidth="1"/>
    <col min="6" max="10" width="25.33203125" customWidth="1"/>
    <col min="11" max="11" width="15.6640625" customWidth="1"/>
    <col min="12" max="12" width="17.1640625" customWidth="1"/>
  </cols>
  <sheetData>
    <row r="1" spans="2:12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">
      <c r="B2" s="151" t="s">
        <v>45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5.75" customHeight="1" x14ac:dyDescent="0.2">
      <c r="B3" s="151" t="s">
        <v>24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2" ht="18" x14ac:dyDescent="0.2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">
      <c r="B5" s="148" t="s">
        <v>5</v>
      </c>
      <c r="C5" s="149"/>
      <c r="D5" s="149"/>
      <c r="E5" s="149"/>
      <c r="F5" s="150"/>
      <c r="G5" s="34" t="s">
        <v>295</v>
      </c>
      <c r="H5" s="33" t="s">
        <v>296</v>
      </c>
      <c r="I5" s="33" t="s">
        <v>297</v>
      </c>
      <c r="J5" s="34" t="s">
        <v>298</v>
      </c>
      <c r="K5" s="34" t="s">
        <v>15</v>
      </c>
      <c r="L5" s="34" t="s">
        <v>30</v>
      </c>
    </row>
    <row r="6" spans="2:12" x14ac:dyDescent="0.2">
      <c r="B6" s="148">
        <v>1</v>
      </c>
      <c r="C6" s="149"/>
      <c r="D6" s="149"/>
      <c r="E6" s="149"/>
      <c r="F6" s="150"/>
      <c r="G6" s="34">
        <v>2</v>
      </c>
      <c r="H6" s="34">
        <v>3</v>
      </c>
      <c r="I6" s="34">
        <v>4</v>
      </c>
      <c r="J6" s="34">
        <v>5</v>
      </c>
      <c r="K6" s="34" t="s">
        <v>17</v>
      </c>
      <c r="L6" s="34" t="s">
        <v>18</v>
      </c>
    </row>
    <row r="7" spans="2:12" ht="28" x14ac:dyDescent="0.2">
      <c r="B7" s="6">
        <v>8</v>
      </c>
      <c r="C7" s="6"/>
      <c r="D7" s="6"/>
      <c r="E7" s="6"/>
      <c r="F7" s="6" t="s">
        <v>7</v>
      </c>
      <c r="G7" s="30">
        <v>0</v>
      </c>
      <c r="H7" s="4">
        <v>0</v>
      </c>
      <c r="I7" s="4">
        <v>0</v>
      </c>
      <c r="J7" s="26">
        <v>0</v>
      </c>
      <c r="K7" s="26" t="e">
        <f>SUM(J7/G7*100)</f>
        <v>#DIV/0!</v>
      </c>
      <c r="L7" s="26" t="e">
        <f>SUM(J7/I7*100)</f>
        <v>#DIV/0!</v>
      </c>
    </row>
    <row r="8" spans="2:12" x14ac:dyDescent="0.2">
      <c r="B8" s="6"/>
      <c r="C8" s="10">
        <v>84</v>
      </c>
      <c r="D8" s="10"/>
      <c r="E8" s="10"/>
      <c r="F8" s="10" t="s">
        <v>12</v>
      </c>
      <c r="G8" s="4">
        <v>0</v>
      </c>
      <c r="H8" s="4">
        <v>0</v>
      </c>
      <c r="I8" s="4">
        <v>0</v>
      </c>
      <c r="J8" s="26">
        <v>0</v>
      </c>
      <c r="K8" s="26" t="e">
        <f t="shared" ref="K8:K15" si="0">SUM(J8/G8*100)</f>
        <v>#DIV/0!</v>
      </c>
      <c r="L8" s="26" t="e">
        <f t="shared" ref="L8:L15" si="1">SUM(J8/I8*100)</f>
        <v>#DIV/0!</v>
      </c>
    </row>
    <row r="9" spans="2:12" ht="56" x14ac:dyDescent="0.2">
      <c r="B9" s="7"/>
      <c r="C9" s="7"/>
      <c r="D9" s="7">
        <v>841</v>
      </c>
      <c r="E9" s="7"/>
      <c r="F9" s="27" t="s">
        <v>25</v>
      </c>
      <c r="G9" s="4">
        <v>0</v>
      </c>
      <c r="H9" s="4">
        <v>0</v>
      </c>
      <c r="I9" s="4">
        <v>0</v>
      </c>
      <c r="J9" s="26">
        <v>0</v>
      </c>
      <c r="K9" s="26" t="e">
        <f t="shared" si="0"/>
        <v>#DIV/0!</v>
      </c>
      <c r="L9" s="26" t="e">
        <f t="shared" si="1"/>
        <v>#DIV/0!</v>
      </c>
    </row>
    <row r="10" spans="2:12" ht="28" x14ac:dyDescent="0.2">
      <c r="B10" s="7"/>
      <c r="C10" s="7"/>
      <c r="D10" s="7"/>
      <c r="E10" s="7">
        <v>8413</v>
      </c>
      <c r="F10" s="27" t="s">
        <v>26</v>
      </c>
      <c r="G10" s="4">
        <v>0</v>
      </c>
      <c r="H10" s="4">
        <v>0</v>
      </c>
      <c r="I10" s="4">
        <v>0</v>
      </c>
      <c r="J10" s="26">
        <v>0</v>
      </c>
      <c r="K10" s="26" t="e">
        <f t="shared" si="0"/>
        <v>#DIV/0!</v>
      </c>
      <c r="L10" s="26" t="e">
        <f t="shared" si="1"/>
        <v>#DIV/0!</v>
      </c>
    </row>
    <row r="11" spans="2:12" ht="28" x14ac:dyDescent="0.2">
      <c r="B11" s="9">
        <v>5</v>
      </c>
      <c r="C11" s="9"/>
      <c r="D11" s="9"/>
      <c r="E11" s="9"/>
      <c r="F11" s="19" t="s">
        <v>8</v>
      </c>
      <c r="G11" s="4">
        <v>0</v>
      </c>
      <c r="H11" s="4">
        <v>0</v>
      </c>
      <c r="I11" s="4">
        <v>0</v>
      </c>
      <c r="J11" s="26">
        <v>0</v>
      </c>
      <c r="K11" s="26" t="e">
        <f t="shared" si="0"/>
        <v>#DIV/0!</v>
      </c>
      <c r="L11" s="26" t="e">
        <f t="shared" si="1"/>
        <v>#DIV/0!</v>
      </c>
    </row>
    <row r="12" spans="2:12" ht="28" x14ac:dyDescent="0.2">
      <c r="B12" s="10"/>
      <c r="C12" s="10">
        <v>54</v>
      </c>
      <c r="D12" s="10"/>
      <c r="E12" s="10"/>
      <c r="F12" s="20" t="s">
        <v>13</v>
      </c>
      <c r="G12" s="4">
        <v>0</v>
      </c>
      <c r="H12" s="4">
        <v>0</v>
      </c>
      <c r="I12" s="5">
        <v>0</v>
      </c>
      <c r="J12" s="26">
        <v>0</v>
      </c>
      <c r="K12" s="26" t="e">
        <f t="shared" si="0"/>
        <v>#DIV/0!</v>
      </c>
      <c r="L12" s="26" t="e">
        <f t="shared" si="1"/>
        <v>#DIV/0!</v>
      </c>
    </row>
    <row r="13" spans="2:12" ht="70" x14ac:dyDescent="0.2">
      <c r="B13" s="10"/>
      <c r="C13" s="10"/>
      <c r="D13" s="10">
        <v>541</v>
      </c>
      <c r="E13" s="27"/>
      <c r="F13" s="27" t="s">
        <v>27</v>
      </c>
      <c r="G13" s="4">
        <v>0</v>
      </c>
      <c r="H13" s="4">
        <v>0</v>
      </c>
      <c r="I13" s="5">
        <v>0</v>
      </c>
      <c r="J13" s="26">
        <v>0</v>
      </c>
      <c r="K13" s="26" t="e">
        <f t="shared" si="0"/>
        <v>#DIV/0!</v>
      </c>
      <c r="L13" s="26" t="e">
        <f t="shared" si="1"/>
        <v>#DIV/0!</v>
      </c>
    </row>
    <row r="14" spans="2:12" ht="42" x14ac:dyDescent="0.2">
      <c r="B14" s="10"/>
      <c r="C14" s="10"/>
      <c r="D14" s="10"/>
      <c r="E14" s="27">
        <v>5413</v>
      </c>
      <c r="F14" s="27" t="s">
        <v>28</v>
      </c>
      <c r="G14" s="4">
        <v>0</v>
      </c>
      <c r="H14" s="4">
        <v>0</v>
      </c>
      <c r="I14" s="5">
        <v>0</v>
      </c>
      <c r="J14" s="26">
        <v>0</v>
      </c>
      <c r="K14" s="26" t="e">
        <f t="shared" si="0"/>
        <v>#DIV/0!</v>
      </c>
      <c r="L14" s="26" t="e">
        <f t="shared" si="1"/>
        <v>#DIV/0!</v>
      </c>
    </row>
    <row r="15" spans="2:12" x14ac:dyDescent="0.2">
      <c r="B15" s="11" t="s">
        <v>14</v>
      </c>
      <c r="C15" s="9"/>
      <c r="D15" s="9"/>
      <c r="E15" s="9"/>
      <c r="F15" s="19" t="s">
        <v>20</v>
      </c>
      <c r="G15" s="4">
        <v>0</v>
      </c>
      <c r="H15" s="4">
        <v>0</v>
      </c>
      <c r="I15" s="4">
        <v>0</v>
      </c>
      <c r="J15" s="26">
        <v>0</v>
      </c>
      <c r="K15" s="26" t="e">
        <f t="shared" si="0"/>
        <v>#DIV/0!</v>
      </c>
      <c r="L15" s="26" t="e">
        <f t="shared" si="1"/>
        <v>#DIV/0!</v>
      </c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7"/>
  <sheetViews>
    <sheetView workbookViewId="0">
      <selection activeCell="C8" sqref="C8"/>
    </sheetView>
  </sheetViews>
  <sheetFormatPr baseColWidth="10" defaultColWidth="8.83203125" defaultRowHeight="15" x14ac:dyDescent="0.2"/>
  <cols>
    <col min="2" max="2" width="37.6640625" customWidth="1"/>
    <col min="3" max="6" width="25.33203125" customWidth="1"/>
    <col min="7" max="8" width="15.6640625" customWidth="1"/>
    <col min="11" max="11" width="9.1640625" customWidth="1"/>
  </cols>
  <sheetData>
    <row r="1" spans="2:8" ht="18" x14ac:dyDescent="0.2">
      <c r="B1" s="2"/>
      <c r="C1" s="2"/>
      <c r="D1" s="2"/>
      <c r="E1" s="2"/>
      <c r="F1" s="3"/>
      <c r="G1" s="3"/>
      <c r="H1" s="3"/>
    </row>
    <row r="2" spans="2:8" ht="15.75" customHeight="1" x14ac:dyDescent="0.2">
      <c r="B2" s="151" t="s">
        <v>201</v>
      </c>
      <c r="C2" s="151"/>
      <c r="D2" s="151"/>
      <c r="E2" s="151"/>
      <c r="F2" s="151"/>
      <c r="G2" s="151"/>
      <c r="H2" s="151"/>
    </row>
    <row r="3" spans="2:8" ht="18" x14ac:dyDescent="0.2">
      <c r="B3" s="2"/>
      <c r="C3" s="2"/>
      <c r="D3" s="2"/>
      <c r="E3" s="2"/>
      <c r="F3" s="3"/>
      <c r="G3" s="3"/>
      <c r="H3" s="3"/>
    </row>
    <row r="4" spans="2:8" ht="28" x14ac:dyDescent="0.2">
      <c r="B4" s="33" t="s">
        <v>5</v>
      </c>
      <c r="C4" s="33" t="s">
        <v>195</v>
      </c>
      <c r="D4" s="33" t="s">
        <v>296</v>
      </c>
      <c r="E4" s="33" t="s">
        <v>297</v>
      </c>
      <c r="F4" s="33" t="s">
        <v>301</v>
      </c>
      <c r="G4" s="33" t="s">
        <v>15</v>
      </c>
      <c r="H4" s="33" t="s">
        <v>30</v>
      </c>
    </row>
    <row r="5" spans="2:8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17</v>
      </c>
      <c r="H5" s="33" t="s">
        <v>18</v>
      </c>
    </row>
    <row r="6" spans="2:8" ht="32" x14ac:dyDescent="0.2">
      <c r="B6" s="62" t="s">
        <v>193</v>
      </c>
      <c r="C6" s="90">
        <v>0</v>
      </c>
      <c r="D6" s="91">
        <v>0</v>
      </c>
      <c r="E6" s="5">
        <v>0</v>
      </c>
      <c r="F6" s="26">
        <v>0</v>
      </c>
      <c r="G6" s="105" t="e">
        <f>SUM(F6/C6*100)</f>
        <v>#DIV/0!</v>
      </c>
      <c r="H6" s="26" t="e">
        <f>SUM(F6/E6*100)</f>
        <v>#DIV/0!</v>
      </c>
    </row>
    <row r="7" spans="2:8" ht="16" x14ac:dyDescent="0.2">
      <c r="B7" s="63" t="s">
        <v>194</v>
      </c>
      <c r="C7" s="90">
        <v>0</v>
      </c>
      <c r="D7" s="91">
        <v>0</v>
      </c>
      <c r="E7" s="5">
        <v>0</v>
      </c>
      <c r="F7" s="26">
        <v>0</v>
      </c>
      <c r="G7" s="105" t="e">
        <f>SUM(F7/C7*100)</f>
        <v>#DIV/0!</v>
      </c>
      <c r="H7" s="26" t="e">
        <f>SUM(F7/E7*100)</f>
        <v>#DIV/0!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07"/>
  <sheetViews>
    <sheetView tabSelected="1" topLeftCell="B177" workbookViewId="0">
      <selection activeCell="E110" sqref="E110:H110"/>
    </sheetView>
  </sheetViews>
  <sheetFormatPr baseColWidth="10" defaultColWidth="8.83203125" defaultRowHeight="15" x14ac:dyDescent="0.2"/>
  <cols>
    <col min="1" max="1" width="3.6640625" customWidth="1"/>
    <col min="2" max="2" width="2.33203125" customWidth="1"/>
    <col min="3" max="3" width="3.33203125" customWidth="1"/>
    <col min="4" max="4" width="16.33203125" customWidth="1"/>
    <col min="5" max="7" width="25.33203125" customWidth="1"/>
    <col min="8" max="8" width="9.1640625" hidden="1" customWidth="1"/>
    <col min="9" max="9" width="0" hidden="1" customWidth="1"/>
    <col min="10" max="10" width="15" customWidth="1"/>
    <col min="12" max="12" width="16.83203125" customWidth="1"/>
  </cols>
  <sheetData>
    <row r="1" spans="2:16" ht="18" x14ac:dyDescent="0.2">
      <c r="B1" s="2"/>
      <c r="C1" s="2"/>
      <c r="D1" s="2"/>
      <c r="E1" s="2"/>
      <c r="F1" s="2"/>
      <c r="G1" s="2"/>
    </row>
    <row r="2" spans="2:16" ht="18" customHeight="1" x14ac:dyDescent="0.2">
      <c r="B2" s="151" t="s">
        <v>9</v>
      </c>
      <c r="C2" s="151"/>
      <c r="D2" s="151"/>
      <c r="E2" s="151"/>
      <c r="F2" s="151"/>
      <c r="G2" s="151"/>
    </row>
    <row r="3" spans="2:16" ht="18" x14ac:dyDescent="0.2">
      <c r="B3" s="2"/>
      <c r="C3" s="2"/>
      <c r="D3" s="2"/>
      <c r="E3" s="2"/>
      <c r="F3" s="2"/>
      <c r="G3" s="2"/>
    </row>
    <row r="4" spans="2:16" ht="16" x14ac:dyDescent="0.2">
      <c r="B4" s="156" t="s">
        <v>46</v>
      </c>
      <c r="C4" s="156"/>
      <c r="D4" s="156"/>
      <c r="E4" s="156"/>
      <c r="F4" s="156"/>
      <c r="G4" s="156"/>
    </row>
    <row r="5" spans="2:16" ht="18" x14ac:dyDescent="0.2">
      <c r="B5" s="2"/>
      <c r="C5" s="2"/>
      <c r="D5" s="2"/>
      <c r="E5" s="2"/>
      <c r="F5" s="2"/>
      <c r="G5" s="2"/>
      <c r="J5" s="47">
        <v>1</v>
      </c>
      <c r="K5" s="173">
        <v>2</v>
      </c>
      <c r="L5" s="173"/>
      <c r="M5" s="173">
        <v>3</v>
      </c>
      <c r="N5" s="173"/>
      <c r="O5" s="173">
        <v>4</v>
      </c>
      <c r="P5" s="173"/>
    </row>
    <row r="6" spans="2:16" ht="49.5" customHeight="1" x14ac:dyDescent="0.2">
      <c r="D6" s="55" t="s">
        <v>173</v>
      </c>
      <c r="E6" s="55" t="s">
        <v>174</v>
      </c>
      <c r="F6" s="55"/>
      <c r="G6" s="55"/>
      <c r="H6" s="55"/>
      <c r="I6" s="55"/>
      <c r="J6" s="48" t="s">
        <v>302</v>
      </c>
      <c r="K6" s="160" t="s">
        <v>297</v>
      </c>
      <c r="L6" s="160"/>
      <c r="M6" s="160" t="s">
        <v>303</v>
      </c>
      <c r="N6" s="160"/>
      <c r="O6" s="160" t="s">
        <v>175</v>
      </c>
      <c r="P6" s="160"/>
    </row>
    <row r="7" spans="2:16" x14ac:dyDescent="0.2">
      <c r="D7" s="50" t="s">
        <v>52</v>
      </c>
      <c r="E7" s="163" t="s">
        <v>53</v>
      </c>
      <c r="F7" s="163"/>
      <c r="G7" s="163"/>
      <c r="H7" s="163"/>
      <c r="I7" s="164"/>
      <c r="J7" s="165"/>
      <c r="K7" s="164">
        <f>SUM(K8,K57)</f>
        <v>2755060</v>
      </c>
      <c r="L7" s="164"/>
      <c r="M7" s="164">
        <f>SUM(M8,M57)</f>
        <v>1778750.6999999995</v>
      </c>
      <c r="N7" s="165"/>
      <c r="O7" s="167">
        <f>SUM(M7/K7)*100</f>
        <v>64.56304762872675</v>
      </c>
      <c r="P7" s="167"/>
    </row>
    <row r="8" spans="2:16" x14ac:dyDescent="0.2">
      <c r="D8" s="50" t="s">
        <v>54</v>
      </c>
      <c r="E8" s="163" t="s">
        <v>55</v>
      </c>
      <c r="F8" s="163"/>
      <c r="G8" s="163"/>
      <c r="H8" s="163"/>
      <c r="I8" s="164"/>
      <c r="J8" s="165"/>
      <c r="K8" s="164">
        <v>389337</v>
      </c>
      <c r="L8" s="164"/>
      <c r="M8" s="164">
        <f>SUM(M9,M44,M50)</f>
        <v>230613.98000000004</v>
      </c>
      <c r="N8" s="165"/>
      <c r="O8" s="167">
        <f t="shared" ref="O8:O71" si="0">SUM(M8/K8)*100</f>
        <v>59.232484968035415</v>
      </c>
      <c r="P8" s="167"/>
    </row>
    <row r="9" spans="2:16" x14ac:dyDescent="0.2">
      <c r="D9" s="51" t="s">
        <v>56</v>
      </c>
      <c r="E9" s="172" t="s">
        <v>57</v>
      </c>
      <c r="F9" s="172"/>
      <c r="G9" s="172"/>
      <c r="H9" s="172"/>
      <c r="I9" s="161"/>
      <c r="J9" s="162"/>
      <c r="K9" s="161">
        <f>SUM(K10,K16,K19)</f>
        <v>389337</v>
      </c>
      <c r="L9" s="161"/>
      <c r="M9" s="161">
        <f>SUM(M10,M16,M19)</f>
        <v>230613.98000000004</v>
      </c>
      <c r="N9" s="162"/>
      <c r="O9" s="166">
        <f t="shared" si="0"/>
        <v>59.232484968035415</v>
      </c>
      <c r="P9" s="166"/>
    </row>
    <row r="10" spans="2:16" x14ac:dyDescent="0.2">
      <c r="D10" s="157" t="s">
        <v>118</v>
      </c>
      <c r="E10" s="157"/>
      <c r="F10" s="157"/>
      <c r="G10" s="157"/>
      <c r="H10" s="157"/>
      <c r="I10" s="158"/>
      <c r="J10" s="159"/>
      <c r="K10" s="158">
        <f>SUM(K11,K14)</f>
        <v>127023</v>
      </c>
      <c r="L10" s="158"/>
      <c r="M10" s="158">
        <f>SUM(M11,M14)</f>
        <v>37066.82</v>
      </c>
      <c r="N10" s="159"/>
      <c r="O10" s="154">
        <f t="shared" si="0"/>
        <v>29.181187658927911</v>
      </c>
      <c r="P10" s="154"/>
    </row>
    <row r="11" spans="2:16" x14ac:dyDescent="0.2">
      <c r="D11" s="49" t="s">
        <v>59</v>
      </c>
      <c r="E11" s="155" t="s">
        <v>11</v>
      </c>
      <c r="F11" s="155"/>
      <c r="G11" s="155"/>
      <c r="H11" s="155"/>
      <c r="I11" s="152"/>
      <c r="J11" s="153"/>
      <c r="K11" s="152">
        <v>85023</v>
      </c>
      <c r="L11" s="152"/>
      <c r="M11" s="152">
        <f>SUM(M12:N13)</f>
        <v>35384.82</v>
      </c>
      <c r="N11" s="153"/>
      <c r="O11" s="154">
        <f t="shared" si="0"/>
        <v>41.617938675417236</v>
      </c>
      <c r="P11" s="154"/>
    </row>
    <row r="12" spans="2:16" x14ac:dyDescent="0.2">
      <c r="D12" s="49" t="s">
        <v>66</v>
      </c>
      <c r="E12" s="155" t="s">
        <v>67</v>
      </c>
      <c r="F12" s="155"/>
      <c r="G12" s="155"/>
      <c r="H12" s="155"/>
      <c r="I12" s="152" t="s">
        <v>61</v>
      </c>
      <c r="J12" s="153"/>
      <c r="K12" s="152" t="s">
        <v>61</v>
      </c>
      <c r="L12" s="152"/>
      <c r="M12" s="152">
        <v>30603.52</v>
      </c>
      <c r="N12" s="153"/>
      <c r="O12" s="154" t="e">
        <f t="shared" si="0"/>
        <v>#VALUE!</v>
      </c>
      <c r="P12" s="154"/>
    </row>
    <row r="13" spans="2:16" x14ac:dyDescent="0.2">
      <c r="D13" s="49" t="s">
        <v>80</v>
      </c>
      <c r="E13" s="155" t="s">
        <v>81</v>
      </c>
      <c r="F13" s="155"/>
      <c r="G13" s="155"/>
      <c r="H13" s="155"/>
      <c r="I13" s="152" t="s">
        <v>61</v>
      </c>
      <c r="J13" s="153"/>
      <c r="K13" s="152" t="s">
        <v>61</v>
      </c>
      <c r="L13" s="152"/>
      <c r="M13" s="152">
        <v>4781.3</v>
      </c>
      <c r="N13" s="153"/>
      <c r="O13" s="154" t="e">
        <f t="shared" si="0"/>
        <v>#VALUE!</v>
      </c>
      <c r="P13" s="154"/>
    </row>
    <row r="14" spans="2:16" x14ac:dyDescent="0.2">
      <c r="D14" s="49" t="s">
        <v>102</v>
      </c>
      <c r="E14" s="155" t="s">
        <v>103</v>
      </c>
      <c r="F14" s="155"/>
      <c r="G14" s="155"/>
      <c r="H14" s="155"/>
      <c r="I14" s="152"/>
      <c r="J14" s="153"/>
      <c r="K14" s="152">
        <v>42000</v>
      </c>
      <c r="L14" s="152"/>
      <c r="M14" s="152">
        <f>SUM(M15)</f>
        <v>1682</v>
      </c>
      <c r="N14" s="153"/>
      <c r="O14" s="154">
        <f t="shared" si="0"/>
        <v>4.0047619047619047</v>
      </c>
      <c r="P14" s="154"/>
    </row>
    <row r="15" spans="2:16" x14ac:dyDescent="0.2">
      <c r="D15" s="49" t="s">
        <v>104</v>
      </c>
      <c r="E15" s="155" t="s">
        <v>105</v>
      </c>
      <c r="F15" s="155"/>
      <c r="G15" s="155"/>
      <c r="H15" s="155"/>
      <c r="I15" s="152"/>
      <c r="J15" s="153"/>
      <c r="K15" s="152" t="s">
        <v>61</v>
      </c>
      <c r="L15" s="152"/>
      <c r="M15" s="152">
        <v>1682</v>
      </c>
      <c r="N15" s="153"/>
      <c r="O15" s="154" t="e">
        <f t="shared" si="0"/>
        <v>#VALUE!</v>
      </c>
      <c r="P15" s="154"/>
    </row>
    <row r="16" spans="2:16" x14ac:dyDescent="0.2">
      <c r="D16" s="157" t="s">
        <v>118</v>
      </c>
      <c r="E16" s="157"/>
      <c r="F16" s="157"/>
      <c r="G16" s="157"/>
      <c r="H16" s="157"/>
      <c r="I16" s="158"/>
      <c r="J16" s="159"/>
      <c r="K16" s="158">
        <v>18000</v>
      </c>
      <c r="L16" s="158"/>
      <c r="M16" s="158">
        <v>11682.5</v>
      </c>
      <c r="N16" s="159"/>
      <c r="O16" s="166">
        <f t="shared" si="0"/>
        <v>64.902777777777771</v>
      </c>
      <c r="P16" s="166"/>
    </row>
    <row r="17" spans="4:16" x14ac:dyDescent="0.2">
      <c r="D17" s="49" t="s">
        <v>59</v>
      </c>
      <c r="E17" s="155" t="s">
        <v>11</v>
      </c>
      <c r="F17" s="155"/>
      <c r="G17" s="155"/>
      <c r="H17" s="155"/>
      <c r="I17" s="152"/>
      <c r="J17" s="153"/>
      <c r="K17" s="152">
        <v>18000</v>
      </c>
      <c r="L17" s="152"/>
      <c r="M17" s="152">
        <v>11682.5</v>
      </c>
      <c r="N17" s="153"/>
      <c r="O17" s="154">
        <f t="shared" si="0"/>
        <v>64.902777777777771</v>
      </c>
      <c r="P17" s="154"/>
    </row>
    <row r="18" spans="4:16" x14ac:dyDescent="0.2">
      <c r="D18" s="49" t="s">
        <v>76</v>
      </c>
      <c r="E18" s="155" t="s">
        <v>77</v>
      </c>
      <c r="F18" s="155"/>
      <c r="G18" s="155"/>
      <c r="H18" s="155"/>
      <c r="I18" s="152" t="s">
        <v>61</v>
      </c>
      <c r="J18" s="153"/>
      <c r="K18" s="152" t="s">
        <v>61</v>
      </c>
      <c r="L18" s="152"/>
      <c r="M18" s="152">
        <v>11682.5</v>
      </c>
      <c r="N18" s="153"/>
      <c r="O18" s="154" t="e">
        <f t="shared" si="0"/>
        <v>#VALUE!</v>
      </c>
      <c r="P18" s="154"/>
    </row>
    <row r="19" spans="4:16" x14ac:dyDescent="0.2">
      <c r="D19" s="157" t="s">
        <v>58</v>
      </c>
      <c r="E19" s="157"/>
      <c r="F19" s="157"/>
      <c r="G19" s="157"/>
      <c r="H19" s="157"/>
      <c r="I19" s="158"/>
      <c r="J19" s="159"/>
      <c r="K19" s="158">
        <f>SUM(K20,K40,K42)</f>
        <v>244314</v>
      </c>
      <c r="L19" s="158"/>
      <c r="M19" s="158">
        <f>SUM(M20,M40,M42)</f>
        <v>181864.66000000003</v>
      </c>
      <c r="N19" s="159"/>
      <c r="O19" s="166">
        <f t="shared" si="0"/>
        <v>74.438902396096836</v>
      </c>
      <c r="P19" s="166"/>
    </row>
    <row r="20" spans="4:16" x14ac:dyDescent="0.2">
      <c r="D20" s="49" t="s">
        <v>59</v>
      </c>
      <c r="E20" s="155" t="s">
        <v>11</v>
      </c>
      <c r="F20" s="155"/>
      <c r="G20" s="155"/>
      <c r="H20" s="155"/>
      <c r="I20" s="152"/>
      <c r="J20" s="153"/>
      <c r="K20" s="152">
        <v>163419</v>
      </c>
      <c r="L20" s="152"/>
      <c r="M20" s="152">
        <v>100244.32</v>
      </c>
      <c r="N20" s="153"/>
      <c r="O20" s="154">
        <f t="shared" si="0"/>
        <v>61.341900268634618</v>
      </c>
      <c r="P20" s="154"/>
    </row>
    <row r="21" spans="4:16" x14ac:dyDescent="0.2">
      <c r="D21" s="49" t="s">
        <v>60</v>
      </c>
      <c r="E21" s="155" t="s">
        <v>22</v>
      </c>
      <c r="F21" s="155"/>
      <c r="G21" s="155"/>
      <c r="H21" s="155"/>
      <c r="I21" s="152" t="s">
        <v>61</v>
      </c>
      <c r="J21" s="153"/>
      <c r="K21" s="152" t="s">
        <v>61</v>
      </c>
      <c r="L21" s="152"/>
      <c r="M21" s="152">
        <v>1692</v>
      </c>
      <c r="N21" s="153"/>
      <c r="O21" s="154" t="e">
        <f t="shared" si="0"/>
        <v>#VALUE!</v>
      </c>
      <c r="P21" s="154"/>
    </row>
    <row r="22" spans="4:16" x14ac:dyDescent="0.2">
      <c r="D22" s="49" t="s">
        <v>62</v>
      </c>
      <c r="E22" s="155" t="s">
        <v>63</v>
      </c>
      <c r="F22" s="155"/>
      <c r="G22" s="155"/>
      <c r="H22" s="155"/>
      <c r="I22" s="152" t="s">
        <v>61</v>
      </c>
      <c r="J22" s="153"/>
      <c r="K22" s="152" t="s">
        <v>61</v>
      </c>
      <c r="L22" s="152"/>
      <c r="M22" s="152">
        <v>0</v>
      </c>
      <c r="N22" s="153"/>
      <c r="O22" s="154" t="e">
        <f t="shared" si="0"/>
        <v>#VALUE!</v>
      </c>
      <c r="P22" s="154"/>
    </row>
    <row r="23" spans="4:16" x14ac:dyDescent="0.2">
      <c r="D23" s="49" t="s">
        <v>64</v>
      </c>
      <c r="E23" s="155" t="s">
        <v>65</v>
      </c>
      <c r="F23" s="155"/>
      <c r="G23" s="155"/>
      <c r="H23" s="155"/>
      <c r="I23" s="152" t="s">
        <v>61</v>
      </c>
      <c r="J23" s="153"/>
      <c r="K23" s="152" t="s">
        <v>61</v>
      </c>
      <c r="L23" s="152"/>
      <c r="M23" s="152">
        <v>6350.19</v>
      </c>
      <c r="N23" s="153"/>
      <c r="O23" s="154" t="e">
        <f t="shared" si="0"/>
        <v>#VALUE!</v>
      </c>
      <c r="P23" s="154"/>
    </row>
    <row r="24" spans="4:16" x14ac:dyDescent="0.2">
      <c r="D24" s="49" t="s">
        <v>66</v>
      </c>
      <c r="E24" s="155" t="s">
        <v>67</v>
      </c>
      <c r="F24" s="155"/>
      <c r="G24" s="155"/>
      <c r="H24" s="155"/>
      <c r="I24" s="152" t="s">
        <v>61</v>
      </c>
      <c r="J24" s="153"/>
      <c r="K24" s="152" t="s">
        <v>61</v>
      </c>
      <c r="L24" s="152"/>
      <c r="M24" s="152">
        <v>66378.649999999994</v>
      </c>
      <c r="N24" s="153"/>
      <c r="O24" s="154" t="e">
        <f t="shared" si="0"/>
        <v>#VALUE!</v>
      </c>
      <c r="P24" s="154"/>
    </row>
    <row r="25" spans="4:16" x14ac:dyDescent="0.2">
      <c r="D25" s="49" t="s">
        <v>68</v>
      </c>
      <c r="E25" s="155" t="s">
        <v>69</v>
      </c>
      <c r="F25" s="155"/>
      <c r="G25" s="155"/>
      <c r="H25" s="155"/>
      <c r="I25" s="152" t="s">
        <v>61</v>
      </c>
      <c r="J25" s="153"/>
      <c r="K25" s="152" t="s">
        <v>61</v>
      </c>
      <c r="L25" s="152"/>
      <c r="M25" s="152">
        <v>418.88</v>
      </c>
      <c r="N25" s="153"/>
      <c r="O25" s="154" t="e">
        <f t="shared" si="0"/>
        <v>#VALUE!</v>
      </c>
      <c r="P25" s="154"/>
    </row>
    <row r="26" spans="4:16" x14ac:dyDescent="0.2">
      <c r="D26" s="49" t="s">
        <v>70</v>
      </c>
      <c r="E26" s="155" t="s">
        <v>71</v>
      </c>
      <c r="F26" s="155"/>
      <c r="G26" s="155"/>
      <c r="H26" s="155"/>
      <c r="I26" s="152" t="s">
        <v>61</v>
      </c>
      <c r="J26" s="153"/>
      <c r="K26" s="152" t="s">
        <v>61</v>
      </c>
      <c r="L26" s="152"/>
      <c r="M26" s="152">
        <v>0</v>
      </c>
      <c r="N26" s="153"/>
      <c r="O26" s="154" t="e">
        <f t="shared" si="0"/>
        <v>#VALUE!</v>
      </c>
      <c r="P26" s="154"/>
    </row>
    <row r="27" spans="4:16" x14ac:dyDescent="0.2">
      <c r="D27" s="49" t="s">
        <v>72</v>
      </c>
      <c r="E27" s="155" t="s">
        <v>73</v>
      </c>
      <c r="F27" s="155"/>
      <c r="G27" s="155"/>
      <c r="H27" s="155"/>
      <c r="I27" s="152" t="s">
        <v>61</v>
      </c>
      <c r="J27" s="153"/>
      <c r="K27" s="152" t="s">
        <v>61</v>
      </c>
      <c r="L27" s="152"/>
      <c r="M27" s="152">
        <v>0</v>
      </c>
      <c r="N27" s="153"/>
      <c r="O27" s="154" t="e">
        <f t="shared" si="0"/>
        <v>#VALUE!</v>
      </c>
      <c r="P27" s="154"/>
    </row>
    <row r="28" spans="4:16" x14ac:dyDescent="0.2">
      <c r="D28" s="49" t="s">
        <v>74</v>
      </c>
      <c r="E28" s="155" t="s">
        <v>75</v>
      </c>
      <c r="F28" s="155"/>
      <c r="G28" s="155"/>
      <c r="H28" s="155"/>
      <c r="I28" s="152" t="s">
        <v>61</v>
      </c>
      <c r="J28" s="153"/>
      <c r="K28" s="152" t="s">
        <v>61</v>
      </c>
      <c r="L28" s="152"/>
      <c r="M28" s="152">
        <v>2210.98</v>
      </c>
      <c r="N28" s="153"/>
      <c r="O28" s="154" t="e">
        <f t="shared" si="0"/>
        <v>#VALUE!</v>
      </c>
      <c r="P28" s="154"/>
    </row>
    <row r="29" spans="4:16" x14ac:dyDescent="0.2">
      <c r="D29" s="49" t="s">
        <v>76</v>
      </c>
      <c r="E29" s="155" t="s">
        <v>77</v>
      </c>
      <c r="F29" s="155"/>
      <c r="G29" s="155"/>
      <c r="H29" s="155"/>
      <c r="I29" s="152" t="s">
        <v>61</v>
      </c>
      <c r="J29" s="153"/>
      <c r="K29" s="152" t="s">
        <v>61</v>
      </c>
      <c r="L29" s="152"/>
      <c r="M29" s="152">
        <v>6725.05</v>
      </c>
      <c r="N29" s="153"/>
      <c r="O29" s="154" t="e">
        <f t="shared" si="0"/>
        <v>#VALUE!</v>
      </c>
      <c r="P29" s="154"/>
    </row>
    <row r="30" spans="4:16" x14ac:dyDescent="0.2">
      <c r="D30" s="49" t="s">
        <v>78</v>
      </c>
      <c r="E30" s="155" t="s">
        <v>79</v>
      </c>
      <c r="F30" s="155"/>
      <c r="G30" s="155"/>
      <c r="H30" s="155"/>
      <c r="I30" s="152" t="s">
        <v>61</v>
      </c>
      <c r="J30" s="153"/>
      <c r="K30" s="152" t="s">
        <v>61</v>
      </c>
      <c r="L30" s="152"/>
      <c r="M30" s="152">
        <v>0</v>
      </c>
      <c r="N30" s="153"/>
      <c r="O30" s="154" t="e">
        <f t="shared" si="0"/>
        <v>#VALUE!</v>
      </c>
      <c r="P30" s="154"/>
    </row>
    <row r="31" spans="4:16" x14ac:dyDescent="0.2">
      <c r="D31" s="49" t="s">
        <v>80</v>
      </c>
      <c r="E31" s="155" t="s">
        <v>81</v>
      </c>
      <c r="F31" s="155"/>
      <c r="G31" s="155"/>
      <c r="H31" s="155"/>
      <c r="I31" s="152" t="s">
        <v>61</v>
      </c>
      <c r="J31" s="153"/>
      <c r="K31" s="152" t="s">
        <v>61</v>
      </c>
      <c r="L31" s="152"/>
      <c r="M31" s="152">
        <v>11617.8</v>
      </c>
      <c r="N31" s="153"/>
      <c r="O31" s="154" t="e">
        <f t="shared" si="0"/>
        <v>#VALUE!</v>
      </c>
      <c r="P31" s="154"/>
    </row>
    <row r="32" spans="4:16" x14ac:dyDescent="0.2">
      <c r="D32" s="49" t="s">
        <v>82</v>
      </c>
      <c r="E32" s="155" t="s">
        <v>83</v>
      </c>
      <c r="F32" s="155"/>
      <c r="G32" s="155"/>
      <c r="H32" s="155"/>
      <c r="I32" s="152" t="s">
        <v>61</v>
      </c>
      <c r="J32" s="153"/>
      <c r="K32" s="152" t="s">
        <v>61</v>
      </c>
      <c r="L32" s="152"/>
      <c r="M32" s="152">
        <v>0</v>
      </c>
      <c r="N32" s="153"/>
      <c r="O32" s="154" t="e">
        <f t="shared" si="0"/>
        <v>#VALUE!</v>
      </c>
      <c r="P32" s="154"/>
    </row>
    <row r="33" spans="4:16" x14ac:dyDescent="0.2">
      <c r="D33" s="49" t="s">
        <v>84</v>
      </c>
      <c r="E33" s="155" t="s">
        <v>85</v>
      </c>
      <c r="F33" s="155"/>
      <c r="G33" s="155"/>
      <c r="H33" s="155"/>
      <c r="I33" s="152" t="s">
        <v>61</v>
      </c>
      <c r="J33" s="153"/>
      <c r="K33" s="152" t="s">
        <v>61</v>
      </c>
      <c r="L33" s="152"/>
      <c r="M33" s="152">
        <v>0</v>
      </c>
      <c r="N33" s="153"/>
      <c r="O33" s="154" t="e">
        <f t="shared" si="0"/>
        <v>#VALUE!</v>
      </c>
      <c r="P33" s="154"/>
    </row>
    <row r="34" spans="4:16" x14ac:dyDescent="0.2">
      <c r="D34" s="49" t="s">
        <v>86</v>
      </c>
      <c r="E34" s="155" t="s">
        <v>87</v>
      </c>
      <c r="F34" s="155"/>
      <c r="G34" s="155"/>
      <c r="H34" s="155"/>
      <c r="I34" s="152" t="s">
        <v>61</v>
      </c>
      <c r="J34" s="153"/>
      <c r="K34" s="152" t="s">
        <v>61</v>
      </c>
      <c r="L34" s="152"/>
      <c r="M34" s="152">
        <v>1494.48</v>
      </c>
      <c r="N34" s="153"/>
      <c r="O34" s="154" t="e">
        <f t="shared" si="0"/>
        <v>#VALUE!</v>
      </c>
      <c r="P34" s="154"/>
    </row>
    <row r="35" spans="4:16" x14ac:dyDescent="0.2">
      <c r="D35" s="49" t="s">
        <v>88</v>
      </c>
      <c r="E35" s="155" t="s">
        <v>89</v>
      </c>
      <c r="F35" s="155"/>
      <c r="G35" s="155"/>
      <c r="H35" s="155"/>
      <c r="I35" s="152" t="s">
        <v>61</v>
      </c>
      <c r="J35" s="153"/>
      <c r="K35" s="152" t="s">
        <v>61</v>
      </c>
      <c r="L35" s="152"/>
      <c r="M35" s="152">
        <v>577.73</v>
      </c>
      <c r="N35" s="153"/>
      <c r="O35" s="154" t="e">
        <f t="shared" si="0"/>
        <v>#VALUE!</v>
      </c>
      <c r="P35" s="154"/>
    </row>
    <row r="36" spans="4:16" x14ac:dyDescent="0.2">
      <c r="D36" s="49" t="s">
        <v>90</v>
      </c>
      <c r="E36" s="155" t="s">
        <v>91</v>
      </c>
      <c r="F36" s="155"/>
      <c r="G36" s="155"/>
      <c r="H36" s="155"/>
      <c r="I36" s="152" t="s">
        <v>61</v>
      </c>
      <c r="J36" s="153"/>
      <c r="K36" s="152" t="s">
        <v>61</v>
      </c>
      <c r="L36" s="152"/>
      <c r="M36" s="152">
        <v>1024.5</v>
      </c>
      <c r="N36" s="153"/>
      <c r="O36" s="154" t="e">
        <f t="shared" si="0"/>
        <v>#VALUE!</v>
      </c>
      <c r="P36" s="154"/>
    </row>
    <row r="37" spans="4:16" x14ac:dyDescent="0.2">
      <c r="D37" s="49" t="s">
        <v>92</v>
      </c>
      <c r="E37" s="155" t="s">
        <v>93</v>
      </c>
      <c r="F37" s="155"/>
      <c r="G37" s="155"/>
      <c r="H37" s="155"/>
      <c r="I37" s="152" t="s">
        <v>61</v>
      </c>
      <c r="J37" s="153"/>
      <c r="K37" s="152" t="s">
        <v>61</v>
      </c>
      <c r="L37" s="152"/>
      <c r="M37" s="152">
        <v>1645.97</v>
      </c>
      <c r="N37" s="153"/>
      <c r="O37" s="154" t="e">
        <f t="shared" si="0"/>
        <v>#VALUE!</v>
      </c>
      <c r="P37" s="154"/>
    </row>
    <row r="38" spans="4:16" x14ac:dyDescent="0.2">
      <c r="D38" s="49" t="s">
        <v>94</v>
      </c>
      <c r="E38" s="155" t="s">
        <v>95</v>
      </c>
      <c r="F38" s="155"/>
      <c r="G38" s="155"/>
      <c r="H38" s="155"/>
      <c r="I38" s="152" t="s">
        <v>61</v>
      </c>
      <c r="J38" s="153"/>
      <c r="K38" s="152" t="s">
        <v>61</v>
      </c>
      <c r="L38" s="152"/>
      <c r="M38" s="152">
        <v>108.09</v>
      </c>
      <c r="N38" s="153"/>
      <c r="O38" s="154" t="e">
        <f t="shared" si="0"/>
        <v>#VALUE!</v>
      </c>
      <c r="P38" s="154"/>
    </row>
    <row r="39" spans="4:16" x14ac:dyDescent="0.2">
      <c r="D39" s="49" t="s">
        <v>96</v>
      </c>
      <c r="E39" s="155" t="s">
        <v>97</v>
      </c>
      <c r="F39" s="155"/>
      <c r="G39" s="155"/>
      <c r="H39" s="155"/>
      <c r="I39" s="152" t="s">
        <v>61</v>
      </c>
      <c r="J39" s="153"/>
      <c r="K39" s="152" t="s">
        <v>61</v>
      </c>
      <c r="L39" s="152"/>
      <c r="M39" s="152">
        <v>0</v>
      </c>
      <c r="N39" s="153"/>
      <c r="O39" s="154" t="e">
        <f t="shared" si="0"/>
        <v>#VALUE!</v>
      </c>
      <c r="P39" s="154"/>
    </row>
    <row r="40" spans="4:16" x14ac:dyDescent="0.2">
      <c r="D40" s="49" t="s">
        <v>98</v>
      </c>
      <c r="E40" s="155" t="s">
        <v>99</v>
      </c>
      <c r="F40" s="155"/>
      <c r="G40" s="155"/>
      <c r="H40" s="155"/>
      <c r="I40" s="152"/>
      <c r="J40" s="153"/>
      <c r="K40" s="152">
        <v>1395</v>
      </c>
      <c r="L40" s="152"/>
      <c r="M40" s="152">
        <v>1024.96</v>
      </c>
      <c r="N40" s="153"/>
      <c r="O40" s="154">
        <f t="shared" si="0"/>
        <v>73.473835125448034</v>
      </c>
      <c r="P40" s="154"/>
    </row>
    <row r="41" spans="4:16" x14ac:dyDescent="0.2">
      <c r="D41" s="49" t="s">
        <v>100</v>
      </c>
      <c r="E41" s="155" t="s">
        <v>101</v>
      </c>
      <c r="F41" s="155"/>
      <c r="G41" s="155"/>
      <c r="H41" s="155"/>
      <c r="I41" s="152"/>
      <c r="J41" s="153"/>
      <c r="K41" s="152" t="s">
        <v>61</v>
      </c>
      <c r="L41" s="152"/>
      <c r="M41" s="152">
        <v>1024.96</v>
      </c>
      <c r="N41" s="153"/>
      <c r="O41" s="154" t="e">
        <f t="shared" si="0"/>
        <v>#VALUE!</v>
      </c>
      <c r="P41" s="154"/>
    </row>
    <row r="42" spans="4:16" x14ac:dyDescent="0.2">
      <c r="D42" s="49" t="s">
        <v>102</v>
      </c>
      <c r="E42" s="155" t="s">
        <v>103</v>
      </c>
      <c r="F42" s="155"/>
      <c r="G42" s="155"/>
      <c r="H42" s="155"/>
      <c r="I42" s="152"/>
      <c r="J42" s="153"/>
      <c r="K42" s="152">
        <v>79500</v>
      </c>
      <c r="L42" s="152"/>
      <c r="M42" s="152">
        <v>80595.38</v>
      </c>
      <c r="N42" s="153"/>
      <c r="O42" s="154">
        <f t="shared" si="0"/>
        <v>101.37783647798744</v>
      </c>
      <c r="P42" s="154"/>
    </row>
    <row r="43" spans="4:16" x14ac:dyDescent="0.2">
      <c r="D43" s="49" t="s">
        <v>104</v>
      </c>
      <c r="E43" s="155" t="s">
        <v>105</v>
      </c>
      <c r="F43" s="155"/>
      <c r="G43" s="155"/>
      <c r="H43" s="155"/>
      <c r="I43" s="152"/>
      <c r="J43" s="153"/>
      <c r="K43" s="152" t="s">
        <v>61</v>
      </c>
      <c r="L43" s="152"/>
      <c r="M43" s="152">
        <v>80595.38</v>
      </c>
      <c r="N43" s="153"/>
      <c r="O43" s="154" t="e">
        <f t="shared" si="0"/>
        <v>#VALUE!</v>
      </c>
      <c r="P43" s="154"/>
    </row>
    <row r="44" spans="4:16" x14ac:dyDescent="0.2">
      <c r="D44" s="52" t="s">
        <v>106</v>
      </c>
      <c r="E44" s="170" t="s">
        <v>107</v>
      </c>
      <c r="F44" s="170"/>
      <c r="G44" s="170"/>
      <c r="H44" s="170"/>
      <c r="I44" s="168"/>
      <c r="J44" s="169"/>
      <c r="K44" s="168">
        <v>0</v>
      </c>
      <c r="L44" s="168"/>
      <c r="M44" s="168">
        <v>0</v>
      </c>
      <c r="N44" s="169"/>
      <c r="O44" s="166" t="e">
        <f t="shared" si="0"/>
        <v>#DIV/0!</v>
      </c>
      <c r="P44" s="166"/>
    </row>
    <row r="45" spans="4:16" x14ac:dyDescent="0.2">
      <c r="D45" s="157" t="s">
        <v>58</v>
      </c>
      <c r="E45" s="157"/>
      <c r="F45" s="157"/>
      <c r="G45" s="157"/>
      <c r="H45" s="157"/>
      <c r="I45" s="158"/>
      <c r="J45" s="159"/>
      <c r="K45" s="158">
        <v>0</v>
      </c>
      <c r="L45" s="158"/>
      <c r="M45" s="158">
        <v>0</v>
      </c>
      <c r="N45" s="159"/>
      <c r="O45" s="154" t="e">
        <f t="shared" si="0"/>
        <v>#DIV/0!</v>
      </c>
      <c r="P45" s="154"/>
    </row>
    <row r="46" spans="4:16" x14ac:dyDescent="0.2">
      <c r="D46" s="49" t="s">
        <v>108</v>
      </c>
      <c r="E46" s="155" t="s">
        <v>109</v>
      </c>
      <c r="F46" s="155"/>
      <c r="G46" s="155"/>
      <c r="H46" s="155"/>
      <c r="I46" s="152"/>
      <c r="J46" s="153"/>
      <c r="K46" s="152">
        <v>0</v>
      </c>
      <c r="L46" s="152"/>
      <c r="M46" s="152">
        <v>0</v>
      </c>
      <c r="N46" s="153"/>
      <c r="O46" s="154" t="e">
        <f t="shared" si="0"/>
        <v>#DIV/0!</v>
      </c>
      <c r="P46" s="154"/>
    </row>
    <row r="47" spans="4:16" x14ac:dyDescent="0.2">
      <c r="D47" s="49" t="s">
        <v>110</v>
      </c>
      <c r="E47" s="155" t="s">
        <v>111</v>
      </c>
      <c r="F47" s="155"/>
      <c r="G47" s="155"/>
      <c r="H47" s="155"/>
      <c r="I47" s="152"/>
      <c r="J47" s="153"/>
      <c r="K47" s="152" t="s">
        <v>61</v>
      </c>
      <c r="L47" s="152"/>
      <c r="M47" s="152">
        <v>0</v>
      </c>
      <c r="N47" s="153"/>
      <c r="O47" s="154" t="e">
        <f t="shared" si="0"/>
        <v>#VALUE!</v>
      </c>
      <c r="P47" s="154"/>
    </row>
    <row r="48" spans="4:16" x14ac:dyDescent="0.2">
      <c r="D48" s="49" t="s">
        <v>112</v>
      </c>
      <c r="E48" s="155" t="s">
        <v>113</v>
      </c>
      <c r="F48" s="155"/>
      <c r="G48" s="155"/>
      <c r="H48" s="155"/>
      <c r="I48" s="152"/>
      <c r="J48" s="153"/>
      <c r="K48" s="152" t="s">
        <v>61</v>
      </c>
      <c r="L48" s="152"/>
      <c r="M48" s="152">
        <v>0</v>
      </c>
      <c r="N48" s="153"/>
      <c r="O48" s="154" t="e">
        <f t="shared" si="0"/>
        <v>#VALUE!</v>
      </c>
      <c r="P48" s="154"/>
    </row>
    <row r="49" spans="4:16" x14ac:dyDescent="0.2">
      <c r="D49" s="49" t="s">
        <v>114</v>
      </c>
      <c r="E49" s="155" t="s">
        <v>115</v>
      </c>
      <c r="F49" s="155"/>
      <c r="G49" s="155"/>
      <c r="H49" s="155"/>
      <c r="I49" s="152" t="s">
        <v>61</v>
      </c>
      <c r="J49" s="153"/>
      <c r="K49" s="152" t="s">
        <v>61</v>
      </c>
      <c r="L49" s="152"/>
      <c r="M49" s="152">
        <v>0</v>
      </c>
      <c r="N49" s="153"/>
      <c r="O49" s="154" t="e">
        <f t="shared" si="0"/>
        <v>#VALUE!</v>
      </c>
      <c r="P49" s="154"/>
    </row>
    <row r="50" spans="4:16" x14ac:dyDescent="0.2">
      <c r="D50" s="52" t="s">
        <v>116</v>
      </c>
      <c r="E50" s="170" t="s">
        <v>117</v>
      </c>
      <c r="F50" s="170"/>
      <c r="G50" s="170"/>
      <c r="H50" s="170"/>
      <c r="I50" s="168"/>
      <c r="J50" s="169"/>
      <c r="K50" s="168">
        <v>0</v>
      </c>
      <c r="L50" s="168"/>
      <c r="M50" s="168">
        <v>0</v>
      </c>
      <c r="N50" s="169"/>
      <c r="O50" s="166" t="e">
        <f t="shared" si="0"/>
        <v>#DIV/0!</v>
      </c>
      <c r="P50" s="166"/>
    </row>
    <row r="51" spans="4:16" x14ac:dyDescent="0.2">
      <c r="D51" s="157" t="s">
        <v>118</v>
      </c>
      <c r="E51" s="157"/>
      <c r="F51" s="157"/>
      <c r="G51" s="157"/>
      <c r="H51" s="157"/>
      <c r="I51" s="158"/>
      <c r="J51" s="159"/>
      <c r="K51" s="158">
        <v>0</v>
      </c>
      <c r="L51" s="158"/>
      <c r="M51" s="158">
        <v>0</v>
      </c>
      <c r="N51" s="159"/>
      <c r="O51" s="154" t="e">
        <f t="shared" si="0"/>
        <v>#DIV/0!</v>
      </c>
      <c r="P51" s="154"/>
    </row>
    <row r="52" spans="4:16" x14ac:dyDescent="0.2">
      <c r="D52" s="49" t="s">
        <v>119</v>
      </c>
      <c r="E52" s="155" t="s">
        <v>120</v>
      </c>
      <c r="F52" s="155"/>
      <c r="G52" s="155"/>
      <c r="H52" s="155"/>
      <c r="I52" s="152"/>
      <c r="J52" s="153"/>
      <c r="K52" s="152">
        <v>0</v>
      </c>
      <c r="L52" s="152"/>
      <c r="M52" s="152">
        <v>0</v>
      </c>
      <c r="N52" s="153"/>
      <c r="O52" s="154" t="e">
        <f t="shared" si="0"/>
        <v>#DIV/0!</v>
      </c>
      <c r="P52" s="154"/>
    </row>
    <row r="53" spans="4:16" x14ac:dyDescent="0.2">
      <c r="D53" s="49" t="s">
        <v>121</v>
      </c>
      <c r="E53" s="155" t="s">
        <v>122</v>
      </c>
      <c r="F53" s="155"/>
      <c r="G53" s="155"/>
      <c r="H53" s="155"/>
      <c r="I53" s="152"/>
      <c r="J53" s="153"/>
      <c r="K53" s="152" t="s">
        <v>61</v>
      </c>
      <c r="L53" s="152"/>
      <c r="M53" s="152">
        <v>0</v>
      </c>
      <c r="N53" s="153"/>
      <c r="O53" s="154" t="e">
        <f t="shared" si="0"/>
        <v>#VALUE!</v>
      </c>
      <c r="P53" s="154"/>
    </row>
    <row r="54" spans="4:16" x14ac:dyDescent="0.2">
      <c r="D54" s="157" t="s">
        <v>58</v>
      </c>
      <c r="E54" s="157"/>
      <c r="F54" s="157"/>
      <c r="G54" s="157"/>
      <c r="H54" s="157"/>
      <c r="I54" s="158"/>
      <c r="J54" s="159"/>
      <c r="K54" s="158">
        <v>0</v>
      </c>
      <c r="L54" s="158"/>
      <c r="M54" s="158">
        <v>0</v>
      </c>
      <c r="N54" s="159"/>
      <c r="O54" s="154" t="e">
        <f t="shared" si="0"/>
        <v>#DIV/0!</v>
      </c>
      <c r="P54" s="154"/>
    </row>
    <row r="55" spans="4:16" x14ac:dyDescent="0.2">
      <c r="D55" s="49" t="s">
        <v>119</v>
      </c>
      <c r="E55" s="155" t="s">
        <v>120</v>
      </c>
      <c r="F55" s="155"/>
      <c r="G55" s="155"/>
      <c r="H55" s="155"/>
      <c r="I55" s="152"/>
      <c r="J55" s="153"/>
      <c r="K55" s="152">
        <v>0</v>
      </c>
      <c r="L55" s="152"/>
      <c r="M55" s="152">
        <v>0</v>
      </c>
      <c r="N55" s="153"/>
      <c r="O55" s="154" t="e">
        <f t="shared" si="0"/>
        <v>#DIV/0!</v>
      </c>
      <c r="P55" s="154"/>
    </row>
    <row r="56" spans="4:16" x14ac:dyDescent="0.2">
      <c r="D56" s="49" t="s">
        <v>121</v>
      </c>
      <c r="E56" s="155" t="s">
        <v>122</v>
      </c>
      <c r="F56" s="155"/>
      <c r="G56" s="155"/>
      <c r="H56" s="155"/>
      <c r="I56" s="152"/>
      <c r="J56" s="153"/>
      <c r="K56" s="152" t="s">
        <v>61</v>
      </c>
      <c r="L56" s="152"/>
      <c r="M56" s="152">
        <v>0</v>
      </c>
      <c r="N56" s="153"/>
      <c r="O56" s="154" t="e">
        <f t="shared" si="0"/>
        <v>#VALUE!</v>
      </c>
      <c r="P56" s="154"/>
    </row>
    <row r="57" spans="4:16" x14ac:dyDescent="0.2">
      <c r="D57" s="50" t="s">
        <v>123</v>
      </c>
      <c r="E57" s="163" t="s">
        <v>124</v>
      </c>
      <c r="F57" s="163"/>
      <c r="G57" s="163"/>
      <c r="H57" s="163"/>
      <c r="I57" s="164"/>
      <c r="J57" s="165"/>
      <c r="K57" s="164">
        <f>SUM(K58,K73,K90,K103,K118,K135,K142,K165,K183,K200,K204)</f>
        <v>2365723</v>
      </c>
      <c r="L57" s="164"/>
      <c r="M57" s="164">
        <f>SUM(M58,M73,M90,M103,M118,M135,M142,M165,M183,M200,M204)</f>
        <v>1548136.7199999995</v>
      </c>
      <c r="N57" s="165"/>
      <c r="O57" s="167">
        <f t="shared" si="0"/>
        <v>65.440320781427047</v>
      </c>
      <c r="P57" s="167"/>
    </row>
    <row r="58" spans="4:16" x14ac:dyDescent="0.2">
      <c r="D58" s="52" t="s">
        <v>56</v>
      </c>
      <c r="E58" s="170" t="s">
        <v>125</v>
      </c>
      <c r="F58" s="170"/>
      <c r="G58" s="170"/>
      <c r="H58" s="170"/>
      <c r="I58" s="168"/>
      <c r="J58" s="169"/>
      <c r="K58" s="168">
        <v>9882</v>
      </c>
      <c r="L58" s="168"/>
      <c r="M58" s="168">
        <v>6713.2</v>
      </c>
      <c r="N58" s="169"/>
      <c r="O58" s="166">
        <f t="shared" si="0"/>
        <v>67.933616676786073</v>
      </c>
      <c r="P58" s="166"/>
    </row>
    <row r="59" spans="4:16" x14ac:dyDescent="0.2">
      <c r="D59" s="157" t="s">
        <v>126</v>
      </c>
      <c r="E59" s="157"/>
      <c r="F59" s="157"/>
      <c r="G59" s="157"/>
      <c r="H59" s="157"/>
      <c r="I59" s="158"/>
      <c r="J59" s="159"/>
      <c r="K59" s="158">
        <f>SUM(K60,K70)</f>
        <v>9882</v>
      </c>
      <c r="L59" s="158"/>
      <c r="M59" s="158">
        <v>6713.2</v>
      </c>
      <c r="N59" s="159"/>
      <c r="O59" s="154">
        <f t="shared" si="0"/>
        <v>67.933616676786073</v>
      </c>
      <c r="P59" s="154"/>
    </row>
    <row r="60" spans="4:16" x14ac:dyDescent="0.2">
      <c r="D60" s="49" t="s">
        <v>59</v>
      </c>
      <c r="E60" s="155" t="s">
        <v>11</v>
      </c>
      <c r="F60" s="155"/>
      <c r="G60" s="155"/>
      <c r="H60" s="155"/>
      <c r="I60" s="152"/>
      <c r="J60" s="153"/>
      <c r="K60" s="152">
        <v>5382</v>
      </c>
      <c r="L60" s="152"/>
      <c r="M60" s="152">
        <v>3775.7</v>
      </c>
      <c r="N60" s="153"/>
      <c r="O60" s="154">
        <f t="shared" si="0"/>
        <v>70.154217762913404</v>
      </c>
      <c r="P60" s="154"/>
    </row>
    <row r="61" spans="4:16" x14ac:dyDescent="0.2">
      <c r="D61" s="49" t="s">
        <v>60</v>
      </c>
      <c r="E61" s="155" t="s">
        <v>22</v>
      </c>
      <c r="F61" s="155"/>
      <c r="G61" s="155"/>
      <c r="H61" s="155"/>
      <c r="I61" s="152"/>
      <c r="J61" s="153"/>
      <c r="K61" s="152" t="s">
        <v>61</v>
      </c>
      <c r="L61" s="152"/>
      <c r="M61" s="152">
        <v>1060.3</v>
      </c>
      <c r="N61" s="153"/>
      <c r="O61" s="154" t="e">
        <f t="shared" si="0"/>
        <v>#VALUE!</v>
      </c>
      <c r="P61" s="154"/>
    </row>
    <row r="62" spans="4:16" x14ac:dyDescent="0.2">
      <c r="D62" s="49" t="s">
        <v>62</v>
      </c>
      <c r="E62" s="155" t="s">
        <v>63</v>
      </c>
      <c r="F62" s="155"/>
      <c r="G62" s="155"/>
      <c r="H62" s="155"/>
      <c r="I62" s="152"/>
      <c r="J62" s="153"/>
      <c r="K62" s="152" t="s">
        <v>61</v>
      </c>
      <c r="L62" s="152"/>
      <c r="M62" s="152">
        <v>225</v>
      </c>
      <c r="N62" s="153"/>
      <c r="O62" s="154" t="e">
        <f t="shared" si="0"/>
        <v>#VALUE!</v>
      </c>
      <c r="P62" s="154"/>
    </row>
    <row r="63" spans="4:16" x14ac:dyDescent="0.2">
      <c r="D63" s="49" t="s">
        <v>64</v>
      </c>
      <c r="E63" s="155" t="s">
        <v>65</v>
      </c>
      <c r="F63" s="155"/>
      <c r="G63" s="155"/>
      <c r="H63" s="155"/>
      <c r="I63" s="152"/>
      <c r="J63" s="153"/>
      <c r="K63" s="152" t="s">
        <v>61</v>
      </c>
      <c r="L63" s="152"/>
      <c r="M63" s="152">
        <v>520.04</v>
      </c>
      <c r="N63" s="153"/>
      <c r="O63" s="154" t="e">
        <f t="shared" si="0"/>
        <v>#VALUE!</v>
      </c>
      <c r="P63" s="154"/>
    </row>
    <row r="64" spans="4:16" x14ac:dyDescent="0.2">
      <c r="D64" s="49" t="s">
        <v>68</v>
      </c>
      <c r="E64" s="155" t="s">
        <v>69</v>
      </c>
      <c r="F64" s="155"/>
      <c r="G64" s="155"/>
      <c r="H64" s="155"/>
      <c r="I64" s="152"/>
      <c r="J64" s="153"/>
      <c r="K64" s="152" t="s">
        <v>61</v>
      </c>
      <c r="L64" s="152"/>
      <c r="M64" s="152">
        <v>0</v>
      </c>
      <c r="N64" s="153"/>
      <c r="O64" s="154" t="e">
        <f t="shared" si="0"/>
        <v>#VALUE!</v>
      </c>
      <c r="P64" s="154"/>
    </row>
    <row r="65" spans="4:16" x14ac:dyDescent="0.2">
      <c r="D65" s="49" t="s">
        <v>70</v>
      </c>
      <c r="E65" s="155" t="s">
        <v>71</v>
      </c>
      <c r="F65" s="155"/>
      <c r="G65" s="155"/>
      <c r="H65" s="155"/>
      <c r="I65" s="152"/>
      <c r="J65" s="153"/>
      <c r="K65" s="152" t="s">
        <v>61</v>
      </c>
      <c r="L65" s="152"/>
      <c r="M65" s="152">
        <v>0</v>
      </c>
      <c r="N65" s="153"/>
      <c r="O65" s="154" t="e">
        <f t="shared" si="0"/>
        <v>#VALUE!</v>
      </c>
      <c r="P65" s="154"/>
    </row>
    <row r="66" spans="4:16" x14ac:dyDescent="0.2">
      <c r="D66" s="49" t="s">
        <v>74</v>
      </c>
      <c r="E66" s="155" t="s">
        <v>75</v>
      </c>
      <c r="F66" s="155"/>
      <c r="G66" s="155"/>
      <c r="H66" s="155"/>
      <c r="I66" s="152"/>
      <c r="J66" s="153"/>
      <c r="K66" s="152" t="s">
        <v>61</v>
      </c>
      <c r="L66" s="152"/>
      <c r="M66" s="152">
        <v>281.86</v>
      </c>
      <c r="N66" s="153"/>
      <c r="O66" s="154" t="e">
        <f t="shared" si="0"/>
        <v>#VALUE!</v>
      </c>
      <c r="P66" s="154"/>
    </row>
    <row r="67" spans="4:16" x14ac:dyDescent="0.2">
      <c r="D67" s="49" t="s">
        <v>76</v>
      </c>
      <c r="E67" s="155" t="s">
        <v>77</v>
      </c>
      <c r="F67" s="155"/>
      <c r="G67" s="155"/>
      <c r="H67" s="155"/>
      <c r="I67" s="152"/>
      <c r="J67" s="153"/>
      <c r="K67" s="152" t="s">
        <v>61</v>
      </c>
      <c r="L67" s="152"/>
      <c r="M67" s="152">
        <v>833.5</v>
      </c>
      <c r="N67" s="153"/>
      <c r="O67" s="154" t="e">
        <f t="shared" si="0"/>
        <v>#VALUE!</v>
      </c>
      <c r="P67" s="154"/>
    </row>
    <row r="68" spans="4:16" x14ac:dyDescent="0.2">
      <c r="D68" s="49" t="s">
        <v>86</v>
      </c>
      <c r="E68" s="155" t="s">
        <v>87</v>
      </c>
      <c r="F68" s="155"/>
      <c r="G68" s="155"/>
      <c r="H68" s="155"/>
      <c r="I68" s="152"/>
      <c r="J68" s="153"/>
      <c r="K68" s="152" t="s">
        <v>61</v>
      </c>
      <c r="L68" s="152"/>
      <c r="M68" s="152">
        <v>0</v>
      </c>
      <c r="N68" s="153"/>
      <c r="O68" s="154" t="e">
        <f t="shared" si="0"/>
        <v>#VALUE!</v>
      </c>
      <c r="P68" s="154"/>
    </row>
    <row r="69" spans="4:16" x14ac:dyDescent="0.2">
      <c r="D69" s="49" t="s">
        <v>96</v>
      </c>
      <c r="E69" s="155" t="s">
        <v>97</v>
      </c>
      <c r="F69" s="155"/>
      <c r="G69" s="155"/>
      <c r="H69" s="155"/>
      <c r="I69" s="152"/>
      <c r="J69" s="153"/>
      <c r="K69" s="152" t="s">
        <v>61</v>
      </c>
      <c r="L69" s="152"/>
      <c r="M69" s="152">
        <v>855</v>
      </c>
      <c r="N69" s="153"/>
      <c r="O69" s="154" t="e">
        <f t="shared" si="0"/>
        <v>#VALUE!</v>
      </c>
      <c r="P69" s="154"/>
    </row>
    <row r="70" spans="4:16" x14ac:dyDescent="0.2">
      <c r="D70" s="49" t="s">
        <v>108</v>
      </c>
      <c r="E70" s="155" t="s">
        <v>109</v>
      </c>
      <c r="F70" s="155"/>
      <c r="G70" s="155"/>
      <c r="H70" s="155"/>
      <c r="I70" s="152"/>
      <c r="J70" s="153"/>
      <c r="K70" s="152">
        <v>4500</v>
      </c>
      <c r="L70" s="152"/>
      <c r="M70" s="152">
        <v>2937.5</v>
      </c>
      <c r="N70" s="153"/>
      <c r="O70" s="154">
        <f t="shared" si="0"/>
        <v>65.277777777777786</v>
      </c>
      <c r="P70" s="154"/>
    </row>
    <row r="71" spans="4:16" x14ac:dyDescent="0.2">
      <c r="D71" s="49">
        <v>4223</v>
      </c>
      <c r="E71" s="155" t="s">
        <v>308</v>
      </c>
      <c r="F71" s="155"/>
      <c r="G71" s="155"/>
      <c r="H71" s="155"/>
      <c r="I71" s="152"/>
      <c r="J71" s="153"/>
      <c r="K71" s="152" t="s">
        <v>61</v>
      </c>
      <c r="L71" s="152"/>
      <c r="M71" s="152">
        <v>1937.5</v>
      </c>
      <c r="N71" s="153"/>
      <c r="O71" s="154" t="e">
        <f t="shared" si="0"/>
        <v>#VALUE!</v>
      </c>
      <c r="P71" s="154"/>
    </row>
    <row r="72" spans="4:16" x14ac:dyDescent="0.2">
      <c r="D72" s="49" t="s">
        <v>127</v>
      </c>
      <c r="E72" s="155" t="s">
        <v>128</v>
      </c>
      <c r="F72" s="155"/>
      <c r="G72" s="155"/>
      <c r="H72" s="155"/>
      <c r="I72" s="152"/>
      <c r="J72" s="153"/>
      <c r="K72" s="152" t="s">
        <v>61</v>
      </c>
      <c r="L72" s="152"/>
      <c r="M72" s="152">
        <v>1000</v>
      </c>
      <c r="N72" s="153"/>
      <c r="O72" s="154" t="e">
        <f t="shared" ref="O72:O136" si="1">SUM(M72/K72)*100</f>
        <v>#VALUE!</v>
      </c>
      <c r="P72" s="154"/>
    </row>
    <row r="73" spans="4:16" x14ac:dyDescent="0.2">
      <c r="D73" s="52" t="s">
        <v>129</v>
      </c>
      <c r="E73" s="170" t="s">
        <v>130</v>
      </c>
      <c r="F73" s="170"/>
      <c r="G73" s="170"/>
      <c r="H73" s="170"/>
      <c r="I73" s="168"/>
      <c r="J73" s="169"/>
      <c r="K73" s="168">
        <f>SUM(K74,K81)</f>
        <v>62490</v>
      </c>
      <c r="L73" s="168"/>
      <c r="M73" s="168">
        <v>36689.69</v>
      </c>
      <c r="N73" s="169"/>
      <c r="O73" s="166">
        <f t="shared" si="1"/>
        <v>58.71289806369019</v>
      </c>
      <c r="P73" s="166"/>
    </row>
    <row r="74" spans="4:16" x14ac:dyDescent="0.2">
      <c r="D74" s="157" t="s">
        <v>118</v>
      </c>
      <c r="E74" s="157"/>
      <c r="F74" s="157"/>
      <c r="G74" s="157"/>
      <c r="H74" s="157"/>
      <c r="I74" s="158"/>
      <c r="J74" s="159"/>
      <c r="K74" s="158">
        <f>SUM(K75,K79)</f>
        <v>51156</v>
      </c>
      <c r="L74" s="158"/>
      <c r="M74" s="158">
        <v>34551.82</v>
      </c>
      <c r="N74" s="159"/>
      <c r="O74" s="154">
        <f t="shared" si="1"/>
        <v>67.542067401673307</v>
      </c>
      <c r="P74" s="154"/>
    </row>
    <row r="75" spans="4:16" x14ac:dyDescent="0.2">
      <c r="D75" s="49" t="s">
        <v>131</v>
      </c>
      <c r="E75" s="155" t="s">
        <v>4</v>
      </c>
      <c r="F75" s="155"/>
      <c r="G75" s="155"/>
      <c r="H75" s="155"/>
      <c r="I75" s="152"/>
      <c r="J75" s="153"/>
      <c r="K75" s="152">
        <v>51003</v>
      </c>
      <c r="L75" s="152"/>
      <c r="M75" s="152">
        <v>34454.44</v>
      </c>
      <c r="N75" s="153"/>
      <c r="O75" s="154">
        <f t="shared" si="1"/>
        <v>67.55375174009373</v>
      </c>
      <c r="P75" s="154"/>
    </row>
    <row r="76" spans="4:16" x14ac:dyDescent="0.2">
      <c r="D76" s="49" t="s">
        <v>132</v>
      </c>
      <c r="E76" s="155" t="s">
        <v>21</v>
      </c>
      <c r="F76" s="155"/>
      <c r="G76" s="155"/>
      <c r="H76" s="155"/>
      <c r="I76" s="152"/>
      <c r="J76" s="153"/>
      <c r="K76" s="152" t="s">
        <v>61</v>
      </c>
      <c r="L76" s="152"/>
      <c r="M76" s="152">
        <v>29254.52</v>
      </c>
      <c r="N76" s="153"/>
      <c r="O76" s="154" t="e">
        <f t="shared" si="1"/>
        <v>#VALUE!</v>
      </c>
      <c r="P76" s="154"/>
    </row>
    <row r="77" spans="4:16" x14ac:dyDescent="0.2">
      <c r="D77" s="49" t="s">
        <v>133</v>
      </c>
      <c r="E77" s="155" t="s">
        <v>134</v>
      </c>
      <c r="F77" s="155"/>
      <c r="G77" s="155"/>
      <c r="H77" s="155"/>
      <c r="I77" s="152"/>
      <c r="J77" s="153"/>
      <c r="K77" s="152" t="s">
        <v>61</v>
      </c>
      <c r="L77" s="152"/>
      <c r="M77" s="152">
        <v>1520.72</v>
      </c>
      <c r="N77" s="153"/>
      <c r="O77" s="154" t="e">
        <f t="shared" si="1"/>
        <v>#VALUE!</v>
      </c>
      <c r="P77" s="154"/>
    </row>
    <row r="78" spans="4:16" x14ac:dyDescent="0.2">
      <c r="D78" s="49" t="s">
        <v>135</v>
      </c>
      <c r="E78" s="155" t="s">
        <v>136</v>
      </c>
      <c r="F78" s="155"/>
      <c r="G78" s="155"/>
      <c r="H78" s="155"/>
      <c r="I78" s="152"/>
      <c r="J78" s="153"/>
      <c r="K78" s="152" t="s">
        <v>61</v>
      </c>
      <c r="L78" s="152"/>
      <c r="M78" s="152">
        <v>3679.2</v>
      </c>
      <c r="N78" s="153"/>
      <c r="O78" s="154" t="e">
        <f t="shared" si="1"/>
        <v>#VALUE!</v>
      </c>
      <c r="P78" s="154"/>
    </row>
    <row r="79" spans="4:16" x14ac:dyDescent="0.2">
      <c r="D79" s="49" t="s">
        <v>59</v>
      </c>
      <c r="E79" s="155" t="s">
        <v>11</v>
      </c>
      <c r="F79" s="155"/>
      <c r="G79" s="155"/>
      <c r="H79" s="155"/>
      <c r="I79" s="152"/>
      <c r="J79" s="153"/>
      <c r="K79" s="152">
        <v>153</v>
      </c>
      <c r="L79" s="152"/>
      <c r="M79" s="152">
        <v>97.38</v>
      </c>
      <c r="N79" s="153"/>
      <c r="O79" s="154">
        <f t="shared" si="1"/>
        <v>63.647058823529413</v>
      </c>
      <c r="P79" s="154"/>
    </row>
    <row r="80" spans="4:16" x14ac:dyDescent="0.2">
      <c r="D80" s="49" t="s">
        <v>137</v>
      </c>
      <c r="E80" s="155" t="s">
        <v>138</v>
      </c>
      <c r="F80" s="155"/>
      <c r="G80" s="155"/>
      <c r="H80" s="155"/>
      <c r="I80" s="152"/>
      <c r="J80" s="153"/>
      <c r="K80" s="152" t="s">
        <v>61</v>
      </c>
      <c r="L80" s="152"/>
      <c r="M80" s="152">
        <v>97.38</v>
      </c>
      <c r="N80" s="153"/>
      <c r="O80" s="154" t="e">
        <f t="shared" si="1"/>
        <v>#VALUE!</v>
      </c>
      <c r="P80" s="154"/>
    </row>
    <row r="81" spans="4:16" x14ac:dyDescent="0.2">
      <c r="D81" s="157" t="s">
        <v>126</v>
      </c>
      <c r="E81" s="157"/>
      <c r="F81" s="157"/>
      <c r="G81" s="157"/>
      <c r="H81" s="157"/>
      <c r="I81" s="158"/>
      <c r="J81" s="159"/>
      <c r="K81" s="158">
        <f>SUM(K82,K88)</f>
        <v>11334</v>
      </c>
      <c r="L81" s="158"/>
      <c r="M81" s="158">
        <v>2137.87</v>
      </c>
      <c r="N81" s="159"/>
      <c r="O81" s="166">
        <f t="shared" si="1"/>
        <v>18.862449267690135</v>
      </c>
      <c r="P81" s="166"/>
    </row>
    <row r="82" spans="4:16" x14ac:dyDescent="0.2">
      <c r="D82" s="49" t="s">
        <v>59</v>
      </c>
      <c r="E82" s="155" t="s">
        <v>11</v>
      </c>
      <c r="F82" s="155"/>
      <c r="G82" s="155"/>
      <c r="H82" s="155"/>
      <c r="I82" s="152"/>
      <c r="J82" s="153"/>
      <c r="K82" s="152">
        <v>6834</v>
      </c>
      <c r="L82" s="152"/>
      <c r="M82" s="152">
        <v>2137.87</v>
      </c>
      <c r="N82" s="153"/>
      <c r="O82" s="154">
        <f t="shared" si="1"/>
        <v>31.28285045361428</v>
      </c>
      <c r="P82" s="154"/>
    </row>
    <row r="83" spans="4:16" x14ac:dyDescent="0.2">
      <c r="D83" s="49">
        <v>3221</v>
      </c>
      <c r="E83" s="155" t="s">
        <v>65</v>
      </c>
      <c r="F83" s="155"/>
      <c r="G83" s="155"/>
      <c r="H83" s="155"/>
      <c r="I83" s="152"/>
      <c r="J83" s="153"/>
      <c r="K83" s="152" t="s">
        <v>61</v>
      </c>
      <c r="L83" s="152"/>
      <c r="M83" s="152">
        <v>1913.43</v>
      </c>
      <c r="N83" s="153"/>
      <c r="O83" s="154" t="e">
        <f t="shared" ref="O83" si="2">SUM(M83/K83)*100</f>
        <v>#VALUE!</v>
      </c>
      <c r="P83" s="154"/>
    </row>
    <row r="84" spans="4:16" x14ac:dyDescent="0.2">
      <c r="D84" s="49">
        <v>3222</v>
      </c>
      <c r="E84" s="155" t="s">
        <v>140</v>
      </c>
      <c r="F84" s="155"/>
      <c r="G84" s="155"/>
      <c r="H84" s="155"/>
      <c r="I84" s="152"/>
      <c r="J84" s="153"/>
      <c r="K84" s="152" t="s">
        <v>61</v>
      </c>
      <c r="L84" s="152"/>
      <c r="M84" s="152">
        <v>224.44</v>
      </c>
      <c r="N84" s="153"/>
      <c r="O84" s="154" t="e">
        <f t="shared" si="1"/>
        <v>#VALUE!</v>
      </c>
      <c r="P84" s="154"/>
    </row>
    <row r="85" spans="4:16" x14ac:dyDescent="0.2">
      <c r="D85" s="49" t="s">
        <v>70</v>
      </c>
      <c r="E85" s="155" t="s">
        <v>71</v>
      </c>
      <c r="F85" s="155"/>
      <c r="G85" s="155"/>
      <c r="H85" s="155"/>
      <c r="I85" s="152"/>
      <c r="J85" s="153"/>
      <c r="K85" s="152" t="s">
        <v>61</v>
      </c>
      <c r="L85" s="152"/>
      <c r="M85" s="152">
        <v>0</v>
      </c>
      <c r="N85" s="153"/>
      <c r="O85" s="154" t="e">
        <f t="shared" si="1"/>
        <v>#VALUE!</v>
      </c>
      <c r="P85" s="154"/>
    </row>
    <row r="86" spans="4:16" x14ac:dyDescent="0.2">
      <c r="D86" s="49" t="s">
        <v>76</v>
      </c>
      <c r="E86" s="155" t="s">
        <v>77</v>
      </c>
      <c r="F86" s="155"/>
      <c r="G86" s="155"/>
      <c r="H86" s="155"/>
      <c r="I86" s="152"/>
      <c r="J86" s="153"/>
      <c r="K86" s="152" t="s">
        <v>61</v>
      </c>
      <c r="L86" s="152"/>
      <c r="M86" s="152">
        <v>0</v>
      </c>
      <c r="N86" s="153"/>
      <c r="O86" s="154" t="e">
        <f t="shared" si="1"/>
        <v>#VALUE!</v>
      </c>
      <c r="P86" s="154"/>
    </row>
    <row r="87" spans="4:16" x14ac:dyDescent="0.2">
      <c r="D87" s="49" t="s">
        <v>96</v>
      </c>
      <c r="E87" s="155" t="s">
        <v>97</v>
      </c>
      <c r="F87" s="155"/>
      <c r="G87" s="155"/>
      <c r="H87" s="155"/>
      <c r="I87" s="152"/>
      <c r="J87" s="153"/>
      <c r="K87" s="152" t="s">
        <v>61</v>
      </c>
      <c r="L87" s="152"/>
      <c r="M87" s="152">
        <v>0</v>
      </c>
      <c r="N87" s="153"/>
      <c r="O87" s="154" t="e">
        <f t="shared" si="1"/>
        <v>#VALUE!</v>
      </c>
      <c r="P87" s="154"/>
    </row>
    <row r="88" spans="4:16" x14ac:dyDescent="0.2">
      <c r="D88" s="49" t="s">
        <v>108</v>
      </c>
      <c r="E88" s="155" t="s">
        <v>109</v>
      </c>
      <c r="F88" s="155"/>
      <c r="G88" s="155"/>
      <c r="H88" s="155"/>
      <c r="I88" s="152"/>
      <c r="J88" s="153"/>
      <c r="K88" s="152">
        <v>4500</v>
      </c>
      <c r="L88" s="152"/>
      <c r="M88" s="152">
        <v>0</v>
      </c>
      <c r="N88" s="153"/>
      <c r="O88" s="154">
        <f t="shared" si="1"/>
        <v>0</v>
      </c>
      <c r="P88" s="154"/>
    </row>
    <row r="89" spans="4:16" x14ac:dyDescent="0.2">
      <c r="D89" s="49" t="s">
        <v>110</v>
      </c>
      <c r="E89" s="155" t="s">
        <v>111</v>
      </c>
      <c r="F89" s="155"/>
      <c r="G89" s="155"/>
      <c r="H89" s="155"/>
      <c r="I89" s="152"/>
      <c r="J89" s="153"/>
      <c r="K89" s="152" t="s">
        <v>61</v>
      </c>
      <c r="L89" s="152"/>
      <c r="M89" s="152">
        <v>0</v>
      </c>
      <c r="N89" s="153"/>
      <c r="O89" s="154" t="e">
        <f t="shared" si="1"/>
        <v>#VALUE!</v>
      </c>
      <c r="P89" s="154"/>
    </row>
    <row r="90" spans="4:16" x14ac:dyDescent="0.2">
      <c r="D90" s="52" t="s">
        <v>141</v>
      </c>
      <c r="E90" s="170" t="s">
        <v>142</v>
      </c>
      <c r="F90" s="170"/>
      <c r="G90" s="170"/>
      <c r="H90" s="170"/>
      <c r="I90" s="168"/>
      <c r="J90" s="169"/>
      <c r="K90" s="168">
        <f>SUM(K91)</f>
        <v>1932294</v>
      </c>
      <c r="L90" s="168"/>
      <c r="M90" s="168">
        <f>SUM(M91)</f>
        <v>1280965.3299999998</v>
      </c>
      <c r="N90" s="169"/>
      <c r="O90" s="166">
        <f t="shared" si="1"/>
        <v>66.292465328775009</v>
      </c>
      <c r="P90" s="166"/>
    </row>
    <row r="91" spans="4:16" x14ac:dyDescent="0.2">
      <c r="D91" s="157" t="s">
        <v>58</v>
      </c>
      <c r="E91" s="157"/>
      <c r="F91" s="157"/>
      <c r="G91" s="157"/>
      <c r="H91" s="157"/>
      <c r="I91" s="158"/>
      <c r="J91" s="159"/>
      <c r="K91" s="158">
        <f>SUM(K92,K98)</f>
        <v>1932294</v>
      </c>
      <c r="L91" s="158"/>
      <c r="M91" s="158">
        <f>SUM(M92,M98)</f>
        <v>1280965.3299999998</v>
      </c>
      <c r="N91" s="159"/>
      <c r="O91" s="154">
        <f t="shared" si="1"/>
        <v>66.292465328775009</v>
      </c>
      <c r="P91" s="154"/>
    </row>
    <row r="92" spans="4:16" x14ac:dyDescent="0.2">
      <c r="D92" s="49" t="s">
        <v>131</v>
      </c>
      <c r="E92" s="155" t="s">
        <v>4</v>
      </c>
      <c r="F92" s="155"/>
      <c r="G92" s="155"/>
      <c r="H92" s="155"/>
      <c r="I92" s="152"/>
      <c r="J92" s="153"/>
      <c r="K92" s="152">
        <v>1873800</v>
      </c>
      <c r="L92" s="152"/>
      <c r="M92" s="152">
        <v>1245046.6399999999</v>
      </c>
      <c r="N92" s="153"/>
      <c r="O92" s="154">
        <f t="shared" si="1"/>
        <v>66.445012274522355</v>
      </c>
      <c r="P92" s="154"/>
    </row>
    <row r="93" spans="4:16" x14ac:dyDescent="0.2">
      <c r="D93" s="49" t="s">
        <v>132</v>
      </c>
      <c r="E93" s="155" t="s">
        <v>21</v>
      </c>
      <c r="F93" s="155"/>
      <c r="G93" s="155"/>
      <c r="H93" s="155"/>
      <c r="I93" s="152"/>
      <c r="J93" s="153"/>
      <c r="K93" s="152" t="s">
        <v>61</v>
      </c>
      <c r="L93" s="152"/>
      <c r="M93" s="152">
        <v>1009838.28</v>
      </c>
      <c r="N93" s="153"/>
      <c r="O93" s="154" t="e">
        <f t="shared" si="1"/>
        <v>#VALUE!</v>
      </c>
      <c r="P93" s="154"/>
    </row>
    <row r="94" spans="4:16" x14ac:dyDescent="0.2">
      <c r="D94" s="49" t="s">
        <v>143</v>
      </c>
      <c r="E94" s="155" t="s">
        <v>144</v>
      </c>
      <c r="F94" s="155"/>
      <c r="G94" s="155"/>
      <c r="H94" s="155"/>
      <c r="I94" s="152"/>
      <c r="J94" s="153"/>
      <c r="K94" s="152" t="s">
        <v>61</v>
      </c>
      <c r="L94" s="152"/>
      <c r="M94" s="152">
        <v>6286.99</v>
      </c>
      <c r="N94" s="153"/>
      <c r="O94" s="154" t="e">
        <f t="shared" si="1"/>
        <v>#VALUE!</v>
      </c>
      <c r="P94" s="154"/>
    </row>
    <row r="95" spans="4:16" x14ac:dyDescent="0.2">
      <c r="D95" s="49" t="s">
        <v>145</v>
      </c>
      <c r="E95" s="155" t="s">
        <v>146</v>
      </c>
      <c r="F95" s="155"/>
      <c r="G95" s="155"/>
      <c r="H95" s="155"/>
      <c r="I95" s="152"/>
      <c r="J95" s="153"/>
      <c r="K95" s="152" t="s">
        <v>61</v>
      </c>
      <c r="L95" s="152"/>
      <c r="M95" s="152">
        <v>9364.02</v>
      </c>
      <c r="N95" s="153"/>
      <c r="O95" s="154" t="e">
        <f t="shared" si="1"/>
        <v>#VALUE!</v>
      </c>
      <c r="P95" s="154"/>
    </row>
    <row r="96" spans="4:16" x14ac:dyDescent="0.2">
      <c r="D96" s="49" t="s">
        <v>133</v>
      </c>
      <c r="E96" s="155" t="s">
        <v>134</v>
      </c>
      <c r="F96" s="155"/>
      <c r="G96" s="155"/>
      <c r="H96" s="155"/>
      <c r="I96" s="152"/>
      <c r="J96" s="153"/>
      <c r="K96" s="152" t="s">
        <v>61</v>
      </c>
      <c r="L96" s="152"/>
      <c r="M96" s="152">
        <v>50351.55</v>
      </c>
      <c r="N96" s="153"/>
      <c r="O96" s="154" t="e">
        <f t="shared" si="1"/>
        <v>#VALUE!</v>
      </c>
      <c r="P96" s="154"/>
    </row>
    <row r="97" spans="4:16" x14ac:dyDescent="0.2">
      <c r="D97" s="49" t="s">
        <v>135</v>
      </c>
      <c r="E97" s="155" t="s">
        <v>136</v>
      </c>
      <c r="F97" s="155"/>
      <c r="G97" s="155"/>
      <c r="H97" s="155"/>
      <c r="I97" s="152"/>
      <c r="J97" s="153"/>
      <c r="K97" s="152" t="s">
        <v>61</v>
      </c>
      <c r="L97" s="152"/>
      <c r="M97" s="152">
        <v>169205.8</v>
      </c>
      <c r="N97" s="153"/>
      <c r="O97" s="154" t="e">
        <f t="shared" si="1"/>
        <v>#VALUE!</v>
      </c>
      <c r="P97" s="154"/>
    </row>
    <row r="98" spans="4:16" x14ac:dyDescent="0.2">
      <c r="D98" s="49" t="s">
        <v>59</v>
      </c>
      <c r="E98" s="155" t="s">
        <v>11</v>
      </c>
      <c r="F98" s="155"/>
      <c r="G98" s="155"/>
      <c r="H98" s="155"/>
      <c r="I98" s="152"/>
      <c r="J98" s="153"/>
      <c r="K98" s="152">
        <v>58494</v>
      </c>
      <c r="L98" s="152"/>
      <c r="M98" s="152">
        <v>35918.69</v>
      </c>
      <c r="N98" s="153"/>
      <c r="O98" s="154">
        <f t="shared" si="1"/>
        <v>61.40576811296885</v>
      </c>
      <c r="P98" s="154"/>
    </row>
    <row r="99" spans="4:16" x14ac:dyDescent="0.2">
      <c r="D99" s="49" t="s">
        <v>137</v>
      </c>
      <c r="E99" s="155" t="s">
        <v>138</v>
      </c>
      <c r="F99" s="155"/>
      <c r="G99" s="155"/>
      <c r="H99" s="155"/>
      <c r="I99" s="152"/>
      <c r="J99" s="153"/>
      <c r="K99" s="152" t="s">
        <v>61</v>
      </c>
      <c r="L99" s="152"/>
      <c r="M99" s="152">
        <v>35918.69</v>
      </c>
      <c r="N99" s="153"/>
      <c r="O99" s="154" t="e">
        <f t="shared" si="1"/>
        <v>#VALUE!</v>
      </c>
      <c r="P99" s="154"/>
    </row>
    <row r="100" spans="4:16" x14ac:dyDescent="0.2">
      <c r="D100" s="49" t="s">
        <v>86</v>
      </c>
      <c r="E100" s="155" t="s">
        <v>87</v>
      </c>
      <c r="F100" s="155"/>
      <c r="G100" s="155"/>
      <c r="H100" s="155"/>
      <c r="I100" s="152"/>
      <c r="J100" s="153"/>
      <c r="K100" s="152" t="s">
        <v>61</v>
      </c>
      <c r="L100" s="152"/>
      <c r="M100" s="152">
        <v>0</v>
      </c>
      <c r="N100" s="153"/>
      <c r="O100" s="154" t="e">
        <f t="shared" si="1"/>
        <v>#VALUE!</v>
      </c>
      <c r="P100" s="154"/>
    </row>
    <row r="101" spans="4:16" x14ac:dyDescent="0.2">
      <c r="D101" s="49" t="s">
        <v>147</v>
      </c>
      <c r="E101" s="155" t="s">
        <v>148</v>
      </c>
      <c r="F101" s="155"/>
      <c r="G101" s="155"/>
      <c r="H101" s="155"/>
      <c r="I101" s="152"/>
      <c r="J101" s="153"/>
      <c r="K101" s="152" t="s">
        <v>61</v>
      </c>
      <c r="L101" s="152"/>
      <c r="M101" s="152">
        <v>0</v>
      </c>
      <c r="N101" s="153"/>
      <c r="O101" s="154" t="e">
        <f t="shared" si="1"/>
        <v>#VALUE!</v>
      </c>
      <c r="P101" s="154"/>
    </row>
    <row r="102" spans="4:16" x14ac:dyDescent="0.2">
      <c r="D102" s="49" t="s">
        <v>149</v>
      </c>
      <c r="E102" s="155" t="s">
        <v>150</v>
      </c>
      <c r="F102" s="155"/>
      <c r="G102" s="155"/>
      <c r="H102" s="155"/>
      <c r="I102" s="152"/>
      <c r="J102" s="153"/>
      <c r="K102" s="152" t="s">
        <v>61</v>
      </c>
      <c r="L102" s="152"/>
      <c r="M102" s="152">
        <v>0</v>
      </c>
      <c r="N102" s="153"/>
      <c r="O102" s="154" t="e">
        <f t="shared" si="1"/>
        <v>#VALUE!</v>
      </c>
      <c r="P102" s="154"/>
    </row>
    <row r="103" spans="4:16" x14ac:dyDescent="0.2">
      <c r="D103" s="52" t="s">
        <v>151</v>
      </c>
      <c r="E103" s="170" t="s">
        <v>152</v>
      </c>
      <c r="F103" s="170"/>
      <c r="G103" s="170"/>
      <c r="H103" s="170"/>
      <c r="I103" s="168"/>
      <c r="J103" s="169"/>
      <c r="K103" s="168">
        <f>SUM(K104,K115)</f>
        <v>143637</v>
      </c>
      <c r="L103" s="168"/>
      <c r="M103" s="168">
        <v>94336.13</v>
      </c>
      <c r="N103" s="169"/>
      <c r="O103" s="166">
        <f t="shared" si="1"/>
        <v>65.676761558651336</v>
      </c>
      <c r="P103" s="166"/>
    </row>
    <row r="104" spans="4:16" x14ac:dyDescent="0.2">
      <c r="D104" s="157" t="s">
        <v>126</v>
      </c>
      <c r="E104" s="157"/>
      <c r="F104" s="157"/>
      <c r="G104" s="157"/>
      <c r="H104" s="157"/>
      <c r="I104" s="158"/>
      <c r="J104" s="159"/>
      <c r="K104" s="158">
        <f>SUM(K105,K113)</f>
        <v>8637</v>
      </c>
      <c r="L104" s="158"/>
      <c r="M104" s="158">
        <v>4092.06</v>
      </c>
      <c r="N104" s="159"/>
      <c r="O104" s="154">
        <f t="shared" si="1"/>
        <v>47.378256339006597</v>
      </c>
      <c r="P104" s="154"/>
    </row>
    <row r="105" spans="4:16" x14ac:dyDescent="0.2">
      <c r="D105" s="49" t="s">
        <v>59</v>
      </c>
      <c r="E105" s="155" t="s">
        <v>11</v>
      </c>
      <c r="F105" s="155"/>
      <c r="G105" s="155"/>
      <c r="H105" s="155"/>
      <c r="I105" s="152"/>
      <c r="J105" s="153"/>
      <c r="K105" s="152">
        <v>8637</v>
      </c>
      <c r="L105" s="152"/>
      <c r="M105" s="152">
        <v>4092.06</v>
      </c>
      <c r="N105" s="153"/>
      <c r="O105" s="154">
        <f t="shared" si="1"/>
        <v>47.378256339006597</v>
      </c>
      <c r="P105" s="154"/>
    </row>
    <row r="106" spans="4:16" x14ac:dyDescent="0.2">
      <c r="D106" s="49" t="s">
        <v>64</v>
      </c>
      <c r="E106" s="155" t="s">
        <v>65</v>
      </c>
      <c r="F106" s="155"/>
      <c r="G106" s="155"/>
      <c r="H106" s="155"/>
      <c r="I106" s="152"/>
      <c r="J106" s="153"/>
      <c r="K106" s="152" t="s">
        <v>61</v>
      </c>
      <c r="L106" s="152"/>
      <c r="M106" s="152">
        <v>1446.31</v>
      </c>
      <c r="N106" s="153"/>
      <c r="O106" s="154" t="e">
        <f t="shared" si="1"/>
        <v>#VALUE!</v>
      </c>
      <c r="P106" s="154"/>
    </row>
    <row r="107" spans="4:16" x14ac:dyDescent="0.2">
      <c r="D107" s="49" t="s">
        <v>139</v>
      </c>
      <c r="E107" s="155" t="s">
        <v>140</v>
      </c>
      <c r="F107" s="155"/>
      <c r="G107" s="155"/>
      <c r="H107" s="155"/>
      <c r="I107" s="152"/>
      <c r="J107" s="153"/>
      <c r="K107" s="152" t="s">
        <v>61</v>
      </c>
      <c r="L107" s="152"/>
      <c r="M107" s="152">
        <v>565.69000000000005</v>
      </c>
      <c r="N107" s="153"/>
      <c r="O107" s="154" t="e">
        <f t="shared" si="1"/>
        <v>#VALUE!</v>
      </c>
      <c r="P107" s="154"/>
    </row>
    <row r="108" spans="4:16" x14ac:dyDescent="0.2">
      <c r="D108" s="49" t="s">
        <v>66</v>
      </c>
      <c r="E108" s="155" t="s">
        <v>67</v>
      </c>
      <c r="F108" s="155"/>
      <c r="G108" s="155"/>
      <c r="H108" s="155"/>
      <c r="I108" s="152"/>
      <c r="J108" s="153"/>
      <c r="K108" s="152" t="s">
        <v>61</v>
      </c>
      <c r="L108" s="152"/>
      <c r="M108" s="152">
        <v>556.5</v>
      </c>
      <c r="N108" s="153"/>
      <c r="O108" s="154" t="e">
        <f t="shared" si="1"/>
        <v>#VALUE!</v>
      </c>
      <c r="P108" s="154"/>
    </row>
    <row r="109" spans="4:16" x14ac:dyDescent="0.2">
      <c r="D109" s="49" t="s">
        <v>68</v>
      </c>
      <c r="E109" s="155" t="s">
        <v>69</v>
      </c>
      <c r="F109" s="155"/>
      <c r="G109" s="155"/>
      <c r="H109" s="155"/>
      <c r="I109" s="152"/>
      <c r="J109" s="153"/>
      <c r="K109" s="152" t="s">
        <v>61</v>
      </c>
      <c r="L109" s="152"/>
      <c r="M109" s="152">
        <v>0</v>
      </c>
      <c r="N109" s="153"/>
      <c r="O109" s="154" t="e">
        <f t="shared" si="1"/>
        <v>#VALUE!</v>
      </c>
      <c r="P109" s="154"/>
    </row>
    <row r="110" spans="4:16" x14ac:dyDescent="0.2">
      <c r="D110" s="49" t="s">
        <v>70</v>
      </c>
      <c r="E110" s="155" t="s">
        <v>71</v>
      </c>
      <c r="F110" s="155"/>
      <c r="G110" s="155"/>
      <c r="H110" s="155"/>
      <c r="I110" s="152"/>
      <c r="J110" s="153"/>
      <c r="K110" s="152" t="s">
        <v>61</v>
      </c>
      <c r="L110" s="152"/>
      <c r="M110" s="152">
        <v>373.58</v>
      </c>
      <c r="N110" s="153"/>
      <c r="O110" s="154" t="e">
        <f t="shared" si="1"/>
        <v>#VALUE!</v>
      </c>
      <c r="P110" s="154"/>
    </row>
    <row r="111" spans="4:16" x14ac:dyDescent="0.2">
      <c r="D111" s="49" t="s">
        <v>76</v>
      </c>
      <c r="E111" s="155" t="s">
        <v>77</v>
      </c>
      <c r="F111" s="155"/>
      <c r="G111" s="155"/>
      <c r="H111" s="155"/>
      <c r="I111" s="152"/>
      <c r="J111" s="153"/>
      <c r="K111" s="152" t="s">
        <v>61</v>
      </c>
      <c r="L111" s="152"/>
      <c r="M111" s="152">
        <v>372.5</v>
      </c>
      <c r="N111" s="153"/>
      <c r="O111" s="154" t="e">
        <f t="shared" si="1"/>
        <v>#VALUE!</v>
      </c>
      <c r="P111" s="154"/>
    </row>
    <row r="112" spans="4:16" x14ac:dyDescent="0.2">
      <c r="D112" s="49" t="s">
        <v>84</v>
      </c>
      <c r="E112" s="155" t="s">
        <v>85</v>
      </c>
      <c r="F112" s="155"/>
      <c r="G112" s="155"/>
      <c r="H112" s="155"/>
      <c r="I112" s="152"/>
      <c r="J112" s="153"/>
      <c r="K112" s="152" t="s">
        <v>61</v>
      </c>
      <c r="L112" s="152"/>
      <c r="M112" s="152">
        <v>777.48</v>
      </c>
      <c r="N112" s="153"/>
      <c r="O112" s="154" t="e">
        <f t="shared" si="1"/>
        <v>#VALUE!</v>
      </c>
      <c r="P112" s="154"/>
    </row>
    <row r="113" spans="4:16" x14ac:dyDescent="0.2">
      <c r="D113" s="49" t="s">
        <v>108</v>
      </c>
      <c r="E113" s="155" t="s">
        <v>109</v>
      </c>
      <c r="F113" s="155"/>
      <c r="G113" s="155"/>
      <c r="H113" s="155"/>
      <c r="I113" s="152"/>
      <c r="J113" s="153"/>
      <c r="K113" s="152">
        <v>0</v>
      </c>
      <c r="L113" s="152"/>
      <c r="M113" s="152">
        <v>0</v>
      </c>
      <c r="N113" s="153"/>
      <c r="O113" s="154" t="e">
        <f t="shared" si="1"/>
        <v>#DIV/0!</v>
      </c>
      <c r="P113" s="154"/>
    </row>
    <row r="114" spans="4:16" x14ac:dyDescent="0.2">
      <c r="D114" s="49" t="s">
        <v>112</v>
      </c>
      <c r="E114" s="155" t="s">
        <v>113</v>
      </c>
      <c r="F114" s="155"/>
      <c r="G114" s="155"/>
      <c r="H114" s="155"/>
      <c r="I114" s="152"/>
      <c r="J114" s="153"/>
      <c r="K114" s="152" t="s">
        <v>61</v>
      </c>
      <c r="L114" s="152"/>
      <c r="M114" s="152">
        <v>0</v>
      </c>
      <c r="N114" s="153"/>
      <c r="O114" s="154" t="e">
        <f t="shared" si="1"/>
        <v>#VALUE!</v>
      </c>
      <c r="P114" s="154"/>
    </row>
    <row r="115" spans="4:16" x14ac:dyDescent="0.2">
      <c r="D115" s="157" t="s">
        <v>58</v>
      </c>
      <c r="E115" s="157"/>
      <c r="F115" s="157"/>
      <c r="G115" s="157"/>
      <c r="H115" s="157"/>
      <c r="I115" s="158"/>
      <c r="J115" s="159"/>
      <c r="K115" s="158">
        <f>SUM(K116)</f>
        <v>135000</v>
      </c>
      <c r="L115" s="158"/>
      <c r="M115" s="158">
        <v>90244.07</v>
      </c>
      <c r="N115" s="159"/>
      <c r="O115" s="166">
        <f t="shared" si="1"/>
        <v>66.847459259259267</v>
      </c>
      <c r="P115" s="166"/>
    </row>
    <row r="116" spans="4:16" x14ac:dyDescent="0.2">
      <c r="D116" s="49" t="s">
        <v>59</v>
      </c>
      <c r="E116" s="155" t="s">
        <v>11</v>
      </c>
      <c r="F116" s="155"/>
      <c r="G116" s="155"/>
      <c r="H116" s="155"/>
      <c r="I116" s="152"/>
      <c r="J116" s="153"/>
      <c r="K116" s="152">
        <v>135000</v>
      </c>
      <c r="L116" s="152"/>
      <c r="M116" s="152">
        <v>90244.07</v>
      </c>
      <c r="N116" s="153"/>
      <c r="O116" s="154">
        <f t="shared" si="1"/>
        <v>66.847459259259267</v>
      </c>
      <c r="P116" s="154"/>
    </row>
    <row r="117" spans="4:16" x14ac:dyDescent="0.2">
      <c r="D117" s="49" t="s">
        <v>139</v>
      </c>
      <c r="E117" s="155" t="s">
        <v>140</v>
      </c>
      <c r="F117" s="155"/>
      <c r="G117" s="155"/>
      <c r="H117" s="155"/>
      <c r="I117" s="152"/>
      <c r="J117" s="153"/>
      <c r="K117" s="152" t="s">
        <v>61</v>
      </c>
      <c r="L117" s="152"/>
      <c r="M117" s="152">
        <v>90244.07</v>
      </c>
      <c r="N117" s="153"/>
      <c r="O117" s="154" t="e">
        <f t="shared" si="1"/>
        <v>#VALUE!</v>
      </c>
      <c r="P117" s="154"/>
    </row>
    <row r="118" spans="4:16" x14ac:dyDescent="0.2">
      <c r="D118" s="52" t="s">
        <v>153</v>
      </c>
      <c r="E118" s="170" t="s">
        <v>154</v>
      </c>
      <c r="F118" s="170"/>
      <c r="G118" s="170"/>
      <c r="H118" s="170"/>
      <c r="I118" s="168"/>
      <c r="J118" s="169"/>
      <c r="K118" s="168">
        <v>13950</v>
      </c>
      <c r="L118" s="168"/>
      <c r="M118" s="168">
        <v>7301.24</v>
      </c>
      <c r="N118" s="169"/>
      <c r="O118" s="166">
        <f t="shared" si="1"/>
        <v>52.338637992831536</v>
      </c>
      <c r="P118" s="166"/>
    </row>
    <row r="119" spans="4:16" x14ac:dyDescent="0.2">
      <c r="D119" s="157" t="s">
        <v>155</v>
      </c>
      <c r="E119" s="157"/>
      <c r="F119" s="157"/>
      <c r="G119" s="157"/>
      <c r="H119" s="157"/>
      <c r="I119" s="158"/>
      <c r="J119" s="159"/>
      <c r="K119" s="158">
        <f>SUM(K120,K127)</f>
        <v>13950</v>
      </c>
      <c r="L119" s="158"/>
      <c r="M119" s="158">
        <v>7301.24</v>
      </c>
      <c r="N119" s="159"/>
      <c r="O119" s="154">
        <f t="shared" si="1"/>
        <v>52.338637992831536</v>
      </c>
      <c r="P119" s="154"/>
    </row>
    <row r="120" spans="4:16" x14ac:dyDescent="0.2">
      <c r="D120" s="49" t="s">
        <v>59</v>
      </c>
      <c r="E120" s="155" t="s">
        <v>11</v>
      </c>
      <c r="F120" s="155"/>
      <c r="G120" s="155"/>
      <c r="H120" s="155"/>
      <c r="I120" s="152"/>
      <c r="J120" s="153"/>
      <c r="K120" s="152">
        <v>13950</v>
      </c>
      <c r="L120" s="152"/>
      <c r="M120" s="152">
        <v>7301.24</v>
      </c>
      <c r="N120" s="153"/>
      <c r="O120" s="154">
        <f t="shared" si="1"/>
        <v>52.338637992831536</v>
      </c>
      <c r="P120" s="154"/>
    </row>
    <row r="121" spans="4:16" x14ac:dyDescent="0.2">
      <c r="D121" s="49" t="s">
        <v>64</v>
      </c>
      <c r="E121" s="155" t="s">
        <v>65</v>
      </c>
      <c r="F121" s="155"/>
      <c r="G121" s="155"/>
      <c r="H121" s="155"/>
      <c r="I121" s="152"/>
      <c r="J121" s="153"/>
      <c r="K121" s="152" t="s">
        <v>61</v>
      </c>
      <c r="L121" s="152"/>
      <c r="M121" s="152">
        <v>3002.19</v>
      </c>
      <c r="N121" s="153"/>
      <c r="O121" s="154" t="e">
        <f t="shared" si="1"/>
        <v>#VALUE!</v>
      </c>
      <c r="P121" s="154"/>
    </row>
    <row r="122" spans="4:16" x14ac:dyDescent="0.2">
      <c r="D122" s="49" t="s">
        <v>66</v>
      </c>
      <c r="E122" s="155" t="s">
        <v>67</v>
      </c>
      <c r="F122" s="155"/>
      <c r="G122" s="155"/>
      <c r="H122" s="155"/>
      <c r="I122" s="152"/>
      <c r="J122" s="153"/>
      <c r="K122" s="152" t="s">
        <v>61</v>
      </c>
      <c r="L122" s="152"/>
      <c r="M122" s="152">
        <v>260.06</v>
      </c>
      <c r="N122" s="153"/>
      <c r="O122" s="154" t="e">
        <f t="shared" si="1"/>
        <v>#VALUE!</v>
      </c>
      <c r="P122" s="154"/>
    </row>
    <row r="123" spans="4:16" x14ac:dyDescent="0.2">
      <c r="D123" s="49" t="s">
        <v>68</v>
      </c>
      <c r="E123" s="155" t="s">
        <v>69</v>
      </c>
      <c r="F123" s="155"/>
      <c r="G123" s="155"/>
      <c r="H123" s="155"/>
      <c r="I123" s="152"/>
      <c r="J123" s="153"/>
      <c r="K123" s="152" t="s">
        <v>61</v>
      </c>
      <c r="L123" s="152"/>
      <c r="M123" s="152">
        <v>1943.35</v>
      </c>
      <c r="N123" s="153"/>
      <c r="O123" s="154" t="e">
        <f t="shared" si="1"/>
        <v>#VALUE!</v>
      </c>
      <c r="P123" s="154"/>
    </row>
    <row r="124" spans="4:16" x14ac:dyDescent="0.2">
      <c r="D124" s="49" t="s">
        <v>70</v>
      </c>
      <c r="E124" s="155" t="s">
        <v>71</v>
      </c>
      <c r="F124" s="155"/>
      <c r="G124" s="155"/>
      <c r="H124" s="155"/>
      <c r="I124" s="152"/>
      <c r="J124" s="153"/>
      <c r="K124" s="152" t="s">
        <v>61</v>
      </c>
      <c r="L124" s="152"/>
      <c r="M124" s="152">
        <v>0</v>
      </c>
      <c r="N124" s="153"/>
      <c r="O124" s="154" t="e">
        <f t="shared" si="1"/>
        <v>#VALUE!</v>
      </c>
      <c r="P124" s="154"/>
    </row>
    <row r="125" spans="4:16" x14ac:dyDescent="0.2">
      <c r="D125" s="49" t="s">
        <v>72</v>
      </c>
      <c r="E125" s="155" t="s">
        <v>73</v>
      </c>
      <c r="F125" s="155"/>
      <c r="G125" s="155"/>
      <c r="H125" s="155"/>
      <c r="I125" s="152"/>
      <c r="J125" s="153"/>
      <c r="K125" s="152" t="s">
        <v>61</v>
      </c>
      <c r="L125" s="152"/>
      <c r="M125" s="152">
        <v>41.09</v>
      </c>
      <c r="N125" s="153"/>
      <c r="O125" s="154" t="e">
        <f t="shared" si="1"/>
        <v>#VALUE!</v>
      </c>
      <c r="P125" s="154"/>
    </row>
    <row r="126" spans="4:16" x14ac:dyDescent="0.2">
      <c r="D126" s="49" t="s">
        <v>76</v>
      </c>
      <c r="E126" s="155" t="s">
        <v>77</v>
      </c>
      <c r="F126" s="155"/>
      <c r="G126" s="155"/>
      <c r="H126" s="155"/>
      <c r="I126" s="152"/>
      <c r="J126" s="153"/>
      <c r="K126" s="152" t="s">
        <v>61</v>
      </c>
      <c r="L126" s="152"/>
      <c r="M126" s="152">
        <v>2054.5500000000002</v>
      </c>
      <c r="N126" s="153"/>
      <c r="O126" s="154" t="e">
        <f t="shared" si="1"/>
        <v>#VALUE!</v>
      </c>
      <c r="P126" s="154"/>
    </row>
    <row r="127" spans="4:16" x14ac:dyDescent="0.2">
      <c r="D127" s="49" t="s">
        <v>108</v>
      </c>
      <c r="E127" s="155" t="s">
        <v>109</v>
      </c>
      <c r="F127" s="155"/>
      <c r="G127" s="155"/>
      <c r="H127" s="155"/>
      <c r="I127" s="152"/>
      <c r="J127" s="153"/>
      <c r="K127" s="152">
        <v>0</v>
      </c>
      <c r="L127" s="152"/>
      <c r="M127" s="152">
        <v>0</v>
      </c>
      <c r="N127" s="153"/>
      <c r="O127" s="154" t="e">
        <f t="shared" si="1"/>
        <v>#DIV/0!</v>
      </c>
      <c r="P127" s="154"/>
    </row>
    <row r="128" spans="4:16" x14ac:dyDescent="0.2">
      <c r="D128" s="49" t="s">
        <v>127</v>
      </c>
      <c r="E128" s="155" t="s">
        <v>128</v>
      </c>
      <c r="F128" s="155"/>
      <c r="G128" s="155"/>
      <c r="H128" s="155"/>
      <c r="I128" s="152"/>
      <c r="J128" s="153"/>
      <c r="K128" s="152" t="s">
        <v>61</v>
      </c>
      <c r="L128" s="152"/>
      <c r="M128" s="152">
        <v>0</v>
      </c>
      <c r="N128" s="153"/>
      <c r="O128" s="154" t="e">
        <f t="shared" si="1"/>
        <v>#VALUE!</v>
      </c>
      <c r="P128" s="154"/>
    </row>
    <row r="129" spans="4:16" x14ac:dyDescent="0.2">
      <c r="D129" s="49" t="s">
        <v>112</v>
      </c>
      <c r="E129" s="155" t="s">
        <v>113</v>
      </c>
      <c r="F129" s="155"/>
      <c r="G129" s="155"/>
      <c r="H129" s="155"/>
      <c r="I129" s="152"/>
      <c r="J129" s="153"/>
      <c r="K129" s="152" t="s">
        <v>61</v>
      </c>
      <c r="L129" s="152"/>
      <c r="M129" s="152">
        <v>0</v>
      </c>
      <c r="N129" s="153"/>
      <c r="O129" s="154" t="e">
        <f t="shared" si="1"/>
        <v>#VALUE!</v>
      </c>
      <c r="P129" s="154"/>
    </row>
    <row r="130" spans="4:16" x14ac:dyDescent="0.2">
      <c r="D130" s="157" t="s">
        <v>58</v>
      </c>
      <c r="E130" s="157"/>
      <c r="F130" s="157"/>
      <c r="G130" s="157"/>
      <c r="H130" s="157"/>
      <c r="I130" s="158"/>
      <c r="J130" s="159"/>
      <c r="K130" s="158">
        <v>0</v>
      </c>
      <c r="L130" s="158"/>
      <c r="M130" s="158">
        <v>0</v>
      </c>
      <c r="N130" s="159"/>
      <c r="O130" s="166" t="e">
        <f t="shared" si="1"/>
        <v>#DIV/0!</v>
      </c>
      <c r="P130" s="166"/>
    </row>
    <row r="131" spans="4:16" x14ac:dyDescent="0.2">
      <c r="D131" s="49" t="s">
        <v>59</v>
      </c>
      <c r="E131" s="155" t="s">
        <v>11</v>
      </c>
      <c r="F131" s="155"/>
      <c r="G131" s="155"/>
      <c r="H131" s="155"/>
      <c r="I131" s="152"/>
      <c r="J131" s="153"/>
      <c r="K131" s="152">
        <v>0</v>
      </c>
      <c r="L131" s="152"/>
      <c r="M131" s="152">
        <v>0</v>
      </c>
      <c r="N131" s="153"/>
      <c r="O131" s="154" t="e">
        <f t="shared" si="1"/>
        <v>#DIV/0!</v>
      </c>
      <c r="P131" s="154"/>
    </row>
    <row r="132" spans="4:16" x14ac:dyDescent="0.2">
      <c r="D132" s="49" t="s">
        <v>139</v>
      </c>
      <c r="E132" s="155" t="s">
        <v>140</v>
      </c>
      <c r="F132" s="155"/>
      <c r="G132" s="155"/>
      <c r="H132" s="155"/>
      <c r="I132" s="152"/>
      <c r="J132" s="153"/>
      <c r="K132" s="152" t="s">
        <v>61</v>
      </c>
      <c r="L132" s="152"/>
      <c r="M132" s="152">
        <v>0</v>
      </c>
      <c r="N132" s="153"/>
      <c r="O132" s="154" t="e">
        <f t="shared" si="1"/>
        <v>#VALUE!</v>
      </c>
      <c r="P132" s="154"/>
    </row>
    <row r="133" spans="4:16" x14ac:dyDescent="0.2">
      <c r="D133" s="49" t="s">
        <v>66</v>
      </c>
      <c r="E133" s="155" t="s">
        <v>67</v>
      </c>
      <c r="F133" s="155"/>
      <c r="G133" s="155"/>
      <c r="H133" s="155"/>
      <c r="I133" s="152"/>
      <c r="J133" s="153"/>
      <c r="K133" s="152" t="s">
        <v>61</v>
      </c>
      <c r="L133" s="152"/>
      <c r="M133" s="152">
        <v>0</v>
      </c>
      <c r="N133" s="153"/>
      <c r="O133" s="154" t="e">
        <f t="shared" si="1"/>
        <v>#VALUE!</v>
      </c>
      <c r="P133" s="154"/>
    </row>
    <row r="134" spans="4:16" x14ac:dyDescent="0.2">
      <c r="D134" s="49" t="s">
        <v>80</v>
      </c>
      <c r="E134" s="155" t="s">
        <v>81</v>
      </c>
      <c r="F134" s="155"/>
      <c r="G134" s="155"/>
      <c r="H134" s="155"/>
      <c r="I134" s="152"/>
      <c r="J134" s="153"/>
      <c r="K134" s="152" t="s">
        <v>61</v>
      </c>
      <c r="L134" s="152"/>
      <c r="M134" s="152">
        <v>0</v>
      </c>
      <c r="N134" s="153"/>
      <c r="O134" s="154" t="e">
        <f t="shared" si="1"/>
        <v>#VALUE!</v>
      </c>
      <c r="P134" s="154"/>
    </row>
    <row r="135" spans="4:16" x14ac:dyDescent="0.2">
      <c r="D135" s="52" t="s">
        <v>156</v>
      </c>
      <c r="E135" s="170" t="s">
        <v>157</v>
      </c>
      <c r="F135" s="170"/>
      <c r="G135" s="170"/>
      <c r="H135" s="170"/>
      <c r="I135" s="168"/>
      <c r="J135" s="169"/>
      <c r="K135" s="168">
        <v>7425</v>
      </c>
      <c r="L135" s="168"/>
      <c r="M135" s="168">
        <v>4640.7299999999996</v>
      </c>
      <c r="N135" s="169"/>
      <c r="O135" s="166">
        <f t="shared" si="1"/>
        <v>62.501414141414138</v>
      </c>
      <c r="P135" s="166"/>
    </row>
    <row r="136" spans="4:16" x14ac:dyDescent="0.2">
      <c r="D136" s="157" t="s">
        <v>58</v>
      </c>
      <c r="E136" s="157"/>
      <c r="F136" s="157"/>
      <c r="G136" s="157"/>
      <c r="H136" s="157"/>
      <c r="I136" s="158"/>
      <c r="J136" s="159"/>
      <c r="K136" s="158">
        <f>SUM(K137,K140)</f>
        <v>7425</v>
      </c>
      <c r="L136" s="158"/>
      <c r="M136" s="158">
        <v>4640.7299999999996</v>
      </c>
      <c r="N136" s="159"/>
      <c r="O136" s="154">
        <f t="shared" si="1"/>
        <v>62.501414141414138</v>
      </c>
      <c r="P136" s="154"/>
    </row>
    <row r="137" spans="4:16" x14ac:dyDescent="0.2">
      <c r="D137" s="49" t="s">
        <v>59</v>
      </c>
      <c r="E137" s="155" t="s">
        <v>11</v>
      </c>
      <c r="F137" s="155"/>
      <c r="G137" s="155"/>
      <c r="H137" s="155"/>
      <c r="I137" s="152"/>
      <c r="J137" s="153"/>
      <c r="K137" s="152">
        <v>1050</v>
      </c>
      <c r="L137" s="152"/>
      <c r="M137" s="152">
        <v>48.33</v>
      </c>
      <c r="N137" s="153"/>
      <c r="O137" s="154">
        <f t="shared" ref="O137:O197" si="3">SUM(M137/K137)*100</f>
        <v>4.6028571428571423</v>
      </c>
      <c r="P137" s="154"/>
    </row>
    <row r="138" spans="4:16" x14ac:dyDescent="0.2">
      <c r="D138" s="49" t="s">
        <v>64</v>
      </c>
      <c r="E138" s="155" t="s">
        <v>65</v>
      </c>
      <c r="F138" s="155"/>
      <c r="G138" s="155"/>
      <c r="H138" s="155"/>
      <c r="I138" s="152"/>
      <c r="J138" s="153"/>
      <c r="K138" s="152" t="s">
        <v>61</v>
      </c>
      <c r="L138" s="152"/>
      <c r="M138" s="152">
        <v>48.33</v>
      </c>
      <c r="N138" s="153"/>
      <c r="O138" s="154" t="e">
        <f t="shared" si="3"/>
        <v>#VALUE!</v>
      </c>
      <c r="P138" s="154"/>
    </row>
    <row r="139" spans="4:16" x14ac:dyDescent="0.2">
      <c r="D139" s="49" t="s">
        <v>139</v>
      </c>
      <c r="E139" s="155" t="s">
        <v>140</v>
      </c>
      <c r="F139" s="155"/>
      <c r="G139" s="155"/>
      <c r="H139" s="155"/>
      <c r="I139" s="152"/>
      <c r="J139" s="153"/>
      <c r="K139" s="152" t="s">
        <v>61</v>
      </c>
      <c r="L139" s="152"/>
      <c r="M139" s="152">
        <v>0</v>
      </c>
      <c r="N139" s="153"/>
      <c r="O139" s="154" t="e">
        <f t="shared" si="3"/>
        <v>#VALUE!</v>
      </c>
      <c r="P139" s="154"/>
    </row>
    <row r="140" spans="4:16" x14ac:dyDescent="0.2">
      <c r="D140" s="49" t="s">
        <v>102</v>
      </c>
      <c r="E140" s="155" t="s">
        <v>103</v>
      </c>
      <c r="F140" s="155"/>
      <c r="G140" s="155"/>
      <c r="H140" s="155"/>
      <c r="I140" s="152"/>
      <c r="J140" s="153"/>
      <c r="K140" s="152">
        <v>6375</v>
      </c>
      <c r="L140" s="152"/>
      <c r="M140" s="152">
        <v>4592.3999999999996</v>
      </c>
      <c r="N140" s="153"/>
      <c r="O140" s="154">
        <f t="shared" si="3"/>
        <v>72.037647058823524</v>
      </c>
      <c r="P140" s="154"/>
    </row>
    <row r="141" spans="4:16" x14ac:dyDescent="0.2">
      <c r="D141" s="49" t="s">
        <v>104</v>
      </c>
      <c r="E141" s="155" t="s">
        <v>105</v>
      </c>
      <c r="F141" s="155"/>
      <c r="G141" s="155"/>
      <c r="H141" s="155"/>
      <c r="I141" s="152"/>
      <c r="J141" s="153"/>
      <c r="K141" s="152" t="s">
        <v>61</v>
      </c>
      <c r="L141" s="152"/>
      <c r="M141" s="152">
        <v>4592.3999999999996</v>
      </c>
      <c r="N141" s="153"/>
      <c r="O141" s="154" t="e">
        <f t="shared" si="3"/>
        <v>#VALUE!</v>
      </c>
      <c r="P141" s="154"/>
    </row>
    <row r="142" spans="4:16" x14ac:dyDescent="0.2">
      <c r="D142" s="52" t="s">
        <v>158</v>
      </c>
      <c r="E142" s="170" t="s">
        <v>159</v>
      </c>
      <c r="F142" s="170"/>
      <c r="G142" s="170"/>
      <c r="H142" s="170"/>
      <c r="I142" s="168"/>
      <c r="J142" s="169"/>
      <c r="K142" s="168">
        <f>SUM(K143,K146,K152,K158,K162)</f>
        <v>29131</v>
      </c>
      <c r="L142" s="168"/>
      <c r="M142" s="168">
        <v>17250.14</v>
      </c>
      <c r="N142" s="169"/>
      <c r="O142" s="166">
        <f t="shared" si="3"/>
        <v>59.215749545158083</v>
      </c>
      <c r="P142" s="166"/>
    </row>
    <row r="143" spans="4:16" x14ac:dyDescent="0.2">
      <c r="D143" s="157" t="s">
        <v>118</v>
      </c>
      <c r="E143" s="157"/>
      <c r="F143" s="157"/>
      <c r="G143" s="157"/>
      <c r="H143" s="157"/>
      <c r="I143" s="158"/>
      <c r="J143" s="159"/>
      <c r="K143" s="158">
        <f>SUM(K144)</f>
        <v>6772</v>
      </c>
      <c r="L143" s="158"/>
      <c r="M143" s="158">
        <v>4536.6400000000003</v>
      </c>
      <c r="N143" s="159"/>
      <c r="O143" s="154">
        <f t="shared" si="3"/>
        <v>66.99113998818666</v>
      </c>
      <c r="P143" s="154"/>
    </row>
    <row r="144" spans="4:16" x14ac:dyDescent="0.2">
      <c r="D144" s="49" t="s">
        <v>59</v>
      </c>
      <c r="E144" s="155" t="s">
        <v>11</v>
      </c>
      <c r="F144" s="155"/>
      <c r="G144" s="155"/>
      <c r="H144" s="155"/>
      <c r="I144" s="152"/>
      <c r="J144" s="153"/>
      <c r="K144" s="152">
        <v>6772</v>
      </c>
      <c r="L144" s="152"/>
      <c r="M144" s="152">
        <v>4536.6400000000003</v>
      </c>
      <c r="N144" s="153"/>
      <c r="O144" s="154">
        <f t="shared" si="3"/>
        <v>66.99113998818666</v>
      </c>
      <c r="P144" s="154"/>
    </row>
    <row r="145" spans="4:16" x14ac:dyDescent="0.2">
      <c r="D145" s="49" t="s">
        <v>96</v>
      </c>
      <c r="E145" s="155" t="s">
        <v>97</v>
      </c>
      <c r="F145" s="155"/>
      <c r="G145" s="155"/>
      <c r="H145" s="155"/>
      <c r="I145" s="152"/>
      <c r="J145" s="153"/>
      <c r="K145" s="152" t="s">
        <v>61</v>
      </c>
      <c r="L145" s="152"/>
      <c r="M145" s="152">
        <v>4536.6400000000003</v>
      </c>
      <c r="N145" s="153"/>
      <c r="O145" s="154" t="e">
        <f t="shared" si="3"/>
        <v>#VALUE!</v>
      </c>
      <c r="P145" s="154"/>
    </row>
    <row r="146" spans="4:16" x14ac:dyDescent="0.2">
      <c r="D146" s="157" t="s">
        <v>155</v>
      </c>
      <c r="E146" s="157"/>
      <c r="F146" s="157"/>
      <c r="G146" s="157"/>
      <c r="H146" s="157"/>
      <c r="I146" s="158"/>
      <c r="J146" s="159"/>
      <c r="K146" s="158">
        <f>SUM(K147)</f>
        <v>12678</v>
      </c>
      <c r="L146" s="158"/>
      <c r="M146" s="158">
        <v>6451.89</v>
      </c>
      <c r="N146" s="159"/>
      <c r="O146" s="154">
        <f t="shared" si="3"/>
        <v>50.890440132513014</v>
      </c>
      <c r="P146" s="154"/>
    </row>
    <row r="147" spans="4:16" x14ac:dyDescent="0.2">
      <c r="D147" s="49" t="s">
        <v>59</v>
      </c>
      <c r="E147" s="155" t="s">
        <v>11</v>
      </c>
      <c r="F147" s="155"/>
      <c r="G147" s="155"/>
      <c r="H147" s="155"/>
      <c r="I147" s="152"/>
      <c r="J147" s="153"/>
      <c r="K147" s="152">
        <v>12678</v>
      </c>
      <c r="L147" s="152"/>
      <c r="M147" s="152">
        <v>6451.89</v>
      </c>
      <c r="N147" s="153"/>
      <c r="O147" s="154">
        <f t="shared" si="3"/>
        <v>50.890440132513014</v>
      </c>
      <c r="P147" s="154"/>
    </row>
    <row r="148" spans="4:16" x14ac:dyDescent="0.2">
      <c r="D148" s="49" t="s">
        <v>60</v>
      </c>
      <c r="E148" s="155" t="s">
        <v>22</v>
      </c>
      <c r="F148" s="155"/>
      <c r="G148" s="155"/>
      <c r="H148" s="155"/>
      <c r="I148" s="152"/>
      <c r="J148" s="153"/>
      <c r="K148" s="152" t="s">
        <v>61</v>
      </c>
      <c r="L148" s="152"/>
      <c r="M148" s="152">
        <v>259.5</v>
      </c>
      <c r="N148" s="153"/>
      <c r="O148" s="154" t="e">
        <f t="shared" si="3"/>
        <v>#VALUE!</v>
      </c>
      <c r="P148" s="154"/>
    </row>
    <row r="149" spans="4:16" x14ac:dyDescent="0.2">
      <c r="D149" s="49" t="s">
        <v>64</v>
      </c>
      <c r="E149" s="155" t="s">
        <v>65</v>
      </c>
      <c r="F149" s="155"/>
      <c r="G149" s="155"/>
      <c r="H149" s="155"/>
      <c r="I149" s="152"/>
      <c r="J149" s="153"/>
      <c r="K149" s="152" t="s">
        <v>61</v>
      </c>
      <c r="L149" s="152"/>
      <c r="M149" s="152">
        <v>75.260000000000005</v>
      </c>
      <c r="N149" s="153"/>
      <c r="O149" s="154" t="e">
        <f t="shared" si="3"/>
        <v>#VALUE!</v>
      </c>
      <c r="P149" s="154"/>
    </row>
    <row r="150" spans="4:16" x14ac:dyDescent="0.2">
      <c r="D150" s="49" t="s">
        <v>74</v>
      </c>
      <c r="E150" s="155" t="s">
        <v>75</v>
      </c>
      <c r="F150" s="155"/>
      <c r="G150" s="155"/>
      <c r="H150" s="155"/>
      <c r="I150" s="152"/>
      <c r="J150" s="153"/>
      <c r="K150" s="152" t="s">
        <v>61</v>
      </c>
      <c r="L150" s="152"/>
      <c r="M150" s="152">
        <v>1144.78</v>
      </c>
      <c r="N150" s="153"/>
      <c r="O150" s="154" t="e">
        <f t="shared" si="3"/>
        <v>#VALUE!</v>
      </c>
      <c r="P150" s="154"/>
    </row>
    <row r="151" spans="4:16" x14ac:dyDescent="0.2">
      <c r="D151" s="49" t="s">
        <v>96</v>
      </c>
      <c r="E151" s="155" t="s">
        <v>97</v>
      </c>
      <c r="F151" s="155"/>
      <c r="G151" s="155"/>
      <c r="H151" s="155"/>
      <c r="I151" s="152"/>
      <c r="J151" s="153"/>
      <c r="K151" s="152" t="s">
        <v>61</v>
      </c>
      <c r="L151" s="152"/>
      <c r="M151" s="152">
        <v>4972.3500000000004</v>
      </c>
      <c r="N151" s="153"/>
      <c r="O151" s="154" t="e">
        <f t="shared" si="3"/>
        <v>#VALUE!</v>
      </c>
      <c r="P151" s="154"/>
    </row>
    <row r="152" spans="4:16" x14ac:dyDescent="0.2">
      <c r="D152" s="157" t="s">
        <v>126</v>
      </c>
      <c r="E152" s="157"/>
      <c r="F152" s="157"/>
      <c r="G152" s="157"/>
      <c r="H152" s="157"/>
      <c r="I152" s="158"/>
      <c r="J152" s="159"/>
      <c r="K152" s="158">
        <f>SUM(K153)</f>
        <v>3681</v>
      </c>
      <c r="L152" s="158"/>
      <c r="M152" s="158">
        <v>723.84</v>
      </c>
      <c r="N152" s="159"/>
      <c r="O152" s="154">
        <f t="shared" si="3"/>
        <v>19.664221678891604</v>
      </c>
      <c r="P152" s="154"/>
    </row>
    <row r="153" spans="4:16" x14ac:dyDescent="0.2">
      <c r="D153" s="49" t="s">
        <v>59</v>
      </c>
      <c r="E153" s="155" t="s">
        <v>11</v>
      </c>
      <c r="F153" s="155"/>
      <c r="G153" s="155"/>
      <c r="H153" s="155"/>
      <c r="I153" s="152"/>
      <c r="J153" s="153"/>
      <c r="K153" s="152">
        <v>3681</v>
      </c>
      <c r="L153" s="152"/>
      <c r="M153" s="152">
        <v>723.84</v>
      </c>
      <c r="N153" s="153"/>
      <c r="O153" s="154">
        <f t="shared" si="3"/>
        <v>19.664221678891604</v>
      </c>
      <c r="P153" s="154"/>
    </row>
    <row r="154" spans="4:16" x14ac:dyDescent="0.2">
      <c r="D154" s="49" t="s">
        <v>64</v>
      </c>
      <c r="E154" s="155" t="s">
        <v>65</v>
      </c>
      <c r="F154" s="155"/>
      <c r="G154" s="155"/>
      <c r="H154" s="155"/>
      <c r="I154" s="152"/>
      <c r="J154" s="153"/>
      <c r="K154" s="152" t="s">
        <v>61</v>
      </c>
      <c r="L154" s="152"/>
      <c r="M154" s="152">
        <v>147.47</v>
      </c>
      <c r="N154" s="153"/>
      <c r="O154" s="154" t="e">
        <f t="shared" si="3"/>
        <v>#VALUE!</v>
      </c>
      <c r="P154" s="154"/>
    </row>
    <row r="155" spans="4:16" x14ac:dyDescent="0.2">
      <c r="D155" s="49" t="s">
        <v>70</v>
      </c>
      <c r="E155" s="155" t="s">
        <v>71</v>
      </c>
      <c r="F155" s="155"/>
      <c r="G155" s="155"/>
      <c r="H155" s="155"/>
      <c r="I155" s="152"/>
      <c r="J155" s="153"/>
      <c r="K155" s="152" t="s">
        <v>61</v>
      </c>
      <c r="L155" s="152"/>
      <c r="M155" s="152">
        <v>0</v>
      </c>
      <c r="N155" s="153"/>
      <c r="O155" s="154" t="e">
        <f t="shared" si="3"/>
        <v>#VALUE!</v>
      </c>
      <c r="P155" s="154"/>
    </row>
    <row r="156" spans="4:16" x14ac:dyDescent="0.2">
      <c r="D156" s="49" t="s">
        <v>90</v>
      </c>
      <c r="E156" s="155" t="s">
        <v>91</v>
      </c>
      <c r="F156" s="155"/>
      <c r="G156" s="155"/>
      <c r="H156" s="155"/>
      <c r="I156" s="152"/>
      <c r="J156" s="153"/>
      <c r="K156" s="152" t="s">
        <v>61</v>
      </c>
      <c r="L156" s="152"/>
      <c r="M156" s="152">
        <v>0</v>
      </c>
      <c r="N156" s="153"/>
      <c r="O156" s="154" t="e">
        <f t="shared" si="3"/>
        <v>#VALUE!</v>
      </c>
      <c r="P156" s="154"/>
    </row>
    <row r="157" spans="4:16" x14ac:dyDescent="0.2">
      <c r="D157" s="49" t="s">
        <v>96</v>
      </c>
      <c r="E157" s="155" t="s">
        <v>97</v>
      </c>
      <c r="F157" s="155"/>
      <c r="G157" s="155"/>
      <c r="H157" s="155"/>
      <c r="I157" s="152"/>
      <c r="J157" s="153"/>
      <c r="K157" s="152" t="s">
        <v>61</v>
      </c>
      <c r="L157" s="152"/>
      <c r="M157" s="152">
        <v>576.37</v>
      </c>
      <c r="N157" s="153"/>
      <c r="O157" s="154" t="e">
        <f t="shared" si="3"/>
        <v>#VALUE!</v>
      </c>
      <c r="P157" s="154"/>
    </row>
    <row r="158" spans="4:16" x14ac:dyDescent="0.2">
      <c r="D158" s="157" t="s">
        <v>58</v>
      </c>
      <c r="E158" s="157"/>
      <c r="F158" s="157"/>
      <c r="G158" s="157"/>
      <c r="H158" s="157"/>
      <c r="I158" s="158"/>
      <c r="J158" s="159"/>
      <c r="K158" s="158">
        <v>0</v>
      </c>
      <c r="L158" s="158"/>
      <c r="M158" s="158">
        <v>2718.97</v>
      </c>
      <c r="N158" s="159"/>
      <c r="O158" s="154" t="e">
        <f t="shared" si="3"/>
        <v>#DIV/0!</v>
      </c>
      <c r="P158" s="154"/>
    </row>
    <row r="159" spans="4:16" x14ac:dyDescent="0.2">
      <c r="D159" s="49" t="s">
        <v>59</v>
      </c>
      <c r="E159" s="155" t="s">
        <v>11</v>
      </c>
      <c r="F159" s="155"/>
      <c r="G159" s="155"/>
      <c r="H159" s="155"/>
      <c r="I159" s="152"/>
      <c r="J159" s="153"/>
      <c r="K159" s="152">
        <v>0</v>
      </c>
      <c r="L159" s="152"/>
      <c r="M159" s="152">
        <v>2718.97</v>
      </c>
      <c r="N159" s="153"/>
      <c r="O159" s="154" t="e">
        <f t="shared" si="3"/>
        <v>#DIV/0!</v>
      </c>
      <c r="P159" s="154"/>
    </row>
    <row r="160" spans="4:16" x14ac:dyDescent="0.2">
      <c r="D160" s="49" t="s">
        <v>64</v>
      </c>
      <c r="E160" s="155" t="s">
        <v>65</v>
      </c>
      <c r="F160" s="155"/>
      <c r="G160" s="155"/>
      <c r="H160" s="155"/>
      <c r="I160" s="152"/>
      <c r="J160" s="153"/>
      <c r="K160" s="152">
        <v>0</v>
      </c>
      <c r="L160" s="152"/>
      <c r="M160" s="152">
        <v>0</v>
      </c>
      <c r="N160" s="153"/>
      <c r="O160" s="154" t="e">
        <f t="shared" si="3"/>
        <v>#DIV/0!</v>
      </c>
      <c r="P160" s="154"/>
    </row>
    <row r="161" spans="4:16" x14ac:dyDescent="0.2">
      <c r="D161" s="49" t="s">
        <v>96</v>
      </c>
      <c r="E161" s="155" t="s">
        <v>97</v>
      </c>
      <c r="F161" s="155"/>
      <c r="G161" s="155"/>
      <c r="H161" s="155"/>
      <c r="I161" s="152"/>
      <c r="J161" s="153"/>
      <c r="K161" s="152">
        <v>0</v>
      </c>
      <c r="L161" s="152"/>
      <c r="M161" s="152">
        <v>2718.97</v>
      </c>
      <c r="N161" s="153"/>
      <c r="O161" s="154" t="e">
        <f t="shared" si="3"/>
        <v>#DIV/0!</v>
      </c>
      <c r="P161" s="154"/>
    </row>
    <row r="162" spans="4:16" x14ac:dyDescent="0.2">
      <c r="D162" s="157" t="s">
        <v>160</v>
      </c>
      <c r="E162" s="157"/>
      <c r="F162" s="157"/>
      <c r="G162" s="157"/>
      <c r="H162" s="157"/>
      <c r="I162" s="158"/>
      <c r="J162" s="159"/>
      <c r="K162" s="158">
        <f>SUM(K163)</f>
        <v>6000</v>
      </c>
      <c r="L162" s="158"/>
      <c r="M162" s="158">
        <v>2818.8</v>
      </c>
      <c r="N162" s="159"/>
      <c r="O162" s="154">
        <f t="shared" si="3"/>
        <v>46.980000000000004</v>
      </c>
      <c r="P162" s="154"/>
    </row>
    <row r="163" spans="4:16" x14ac:dyDescent="0.2">
      <c r="D163" s="49" t="s">
        <v>59</v>
      </c>
      <c r="E163" s="155" t="s">
        <v>11</v>
      </c>
      <c r="F163" s="155"/>
      <c r="G163" s="155"/>
      <c r="H163" s="155"/>
      <c r="I163" s="152"/>
      <c r="J163" s="153"/>
      <c r="K163" s="152">
        <v>6000</v>
      </c>
      <c r="L163" s="152"/>
      <c r="M163" s="152">
        <v>2818.8</v>
      </c>
      <c r="N163" s="153"/>
      <c r="O163" s="154">
        <f t="shared" si="3"/>
        <v>46.980000000000004</v>
      </c>
      <c r="P163" s="154"/>
    </row>
    <row r="164" spans="4:16" x14ac:dyDescent="0.2">
      <c r="D164" s="49" t="s">
        <v>96</v>
      </c>
      <c r="E164" s="155" t="s">
        <v>97</v>
      </c>
      <c r="F164" s="155"/>
      <c r="G164" s="155"/>
      <c r="H164" s="155"/>
      <c r="I164" s="152"/>
      <c r="J164" s="153"/>
      <c r="K164" s="152" t="s">
        <v>61</v>
      </c>
      <c r="L164" s="152"/>
      <c r="M164" s="152">
        <v>2818.8</v>
      </c>
      <c r="N164" s="153"/>
      <c r="O164" s="154" t="e">
        <f t="shared" si="3"/>
        <v>#VALUE!</v>
      </c>
      <c r="P164" s="154"/>
    </row>
    <row r="165" spans="4:16" x14ac:dyDescent="0.2">
      <c r="D165" s="52" t="s">
        <v>161</v>
      </c>
      <c r="E165" s="170" t="s">
        <v>162</v>
      </c>
      <c r="F165" s="170"/>
      <c r="G165" s="170"/>
      <c r="H165" s="170"/>
      <c r="I165" s="168"/>
      <c r="J165" s="169"/>
      <c r="K165" s="168">
        <f>SUM(K166,K170,K173)</f>
        <v>19759</v>
      </c>
      <c r="L165" s="168"/>
      <c r="M165" s="168">
        <v>14015.06</v>
      </c>
      <c r="N165" s="169"/>
      <c r="O165" s="166">
        <f t="shared" si="3"/>
        <v>70.930006579280331</v>
      </c>
      <c r="P165" s="166"/>
    </row>
    <row r="166" spans="4:16" x14ac:dyDescent="0.2">
      <c r="D166" s="157" t="s">
        <v>118</v>
      </c>
      <c r="E166" s="157"/>
      <c r="F166" s="157"/>
      <c r="G166" s="157"/>
      <c r="H166" s="157"/>
      <c r="I166" s="158"/>
      <c r="J166" s="159"/>
      <c r="K166" s="158">
        <v>0</v>
      </c>
      <c r="L166" s="158"/>
      <c r="M166" s="158">
        <v>0</v>
      </c>
      <c r="N166" s="159"/>
      <c r="O166" s="154" t="e">
        <f t="shared" si="3"/>
        <v>#DIV/0!</v>
      </c>
      <c r="P166" s="154"/>
    </row>
    <row r="167" spans="4:16" x14ac:dyDescent="0.2">
      <c r="D167" s="49" t="s">
        <v>59</v>
      </c>
      <c r="E167" s="155" t="s">
        <v>11</v>
      </c>
      <c r="F167" s="155"/>
      <c r="G167" s="155"/>
      <c r="H167" s="155"/>
      <c r="I167" s="152"/>
      <c r="J167" s="153"/>
      <c r="K167" s="152">
        <v>0</v>
      </c>
      <c r="L167" s="152"/>
      <c r="M167" s="152">
        <v>0</v>
      </c>
      <c r="N167" s="153"/>
      <c r="O167" s="154" t="e">
        <f t="shared" si="3"/>
        <v>#DIV/0!</v>
      </c>
      <c r="P167" s="154"/>
    </row>
    <row r="168" spans="4:16" x14ac:dyDescent="0.2">
      <c r="D168" s="49" t="s">
        <v>74</v>
      </c>
      <c r="E168" s="155" t="s">
        <v>75</v>
      </c>
      <c r="F168" s="155"/>
      <c r="G168" s="155"/>
      <c r="H168" s="155"/>
      <c r="I168" s="152"/>
      <c r="J168" s="153"/>
      <c r="K168" s="152" t="s">
        <v>61</v>
      </c>
      <c r="L168" s="152"/>
      <c r="M168" s="152">
        <v>0</v>
      </c>
      <c r="N168" s="153"/>
      <c r="O168" s="154" t="e">
        <f t="shared" si="3"/>
        <v>#VALUE!</v>
      </c>
      <c r="P168" s="154"/>
    </row>
    <row r="169" spans="4:16" x14ac:dyDescent="0.2">
      <c r="D169" s="49" t="s">
        <v>94</v>
      </c>
      <c r="E169" s="155" t="s">
        <v>95</v>
      </c>
      <c r="F169" s="155"/>
      <c r="G169" s="155"/>
      <c r="H169" s="155"/>
      <c r="I169" s="152"/>
      <c r="J169" s="153"/>
      <c r="K169" s="152" t="s">
        <v>61</v>
      </c>
      <c r="L169" s="152"/>
      <c r="M169" s="152">
        <v>0</v>
      </c>
      <c r="N169" s="153"/>
      <c r="O169" s="154" t="e">
        <f t="shared" si="3"/>
        <v>#VALUE!</v>
      </c>
      <c r="P169" s="154"/>
    </row>
    <row r="170" spans="4:16" x14ac:dyDescent="0.2">
      <c r="D170" s="157" t="s">
        <v>155</v>
      </c>
      <c r="E170" s="157"/>
      <c r="F170" s="157"/>
      <c r="G170" s="157"/>
      <c r="H170" s="157"/>
      <c r="I170" s="158"/>
      <c r="J170" s="159"/>
      <c r="K170" s="158">
        <f>SUM(K171)</f>
        <v>6</v>
      </c>
      <c r="L170" s="158"/>
      <c r="M170" s="158">
        <v>0</v>
      </c>
      <c r="N170" s="159"/>
      <c r="O170" s="154">
        <f t="shared" si="3"/>
        <v>0</v>
      </c>
      <c r="P170" s="154"/>
    </row>
    <row r="171" spans="4:16" x14ac:dyDescent="0.2">
      <c r="D171" s="49" t="s">
        <v>59</v>
      </c>
      <c r="E171" s="155" t="s">
        <v>11</v>
      </c>
      <c r="F171" s="155"/>
      <c r="G171" s="155"/>
      <c r="H171" s="155"/>
      <c r="I171" s="152"/>
      <c r="J171" s="153"/>
      <c r="K171" s="152">
        <v>6</v>
      </c>
      <c r="L171" s="152"/>
      <c r="M171" s="152">
        <v>0</v>
      </c>
      <c r="N171" s="153"/>
      <c r="O171" s="154">
        <f t="shared" si="3"/>
        <v>0</v>
      </c>
      <c r="P171" s="154"/>
    </row>
    <row r="172" spans="4:16" x14ac:dyDescent="0.2">
      <c r="D172" s="49" t="s">
        <v>96</v>
      </c>
      <c r="E172" s="155" t="s">
        <v>97</v>
      </c>
      <c r="F172" s="155"/>
      <c r="G172" s="155"/>
      <c r="H172" s="155"/>
      <c r="I172" s="152"/>
      <c r="J172" s="153"/>
      <c r="K172" s="152" t="s">
        <v>61</v>
      </c>
      <c r="L172" s="152"/>
      <c r="M172" s="152">
        <v>0</v>
      </c>
      <c r="N172" s="153"/>
      <c r="O172" s="154" t="e">
        <f t="shared" si="3"/>
        <v>#VALUE!</v>
      </c>
      <c r="P172" s="154"/>
    </row>
    <row r="173" spans="4:16" x14ac:dyDescent="0.2">
      <c r="D173" s="157" t="s">
        <v>58</v>
      </c>
      <c r="E173" s="157"/>
      <c r="F173" s="157"/>
      <c r="G173" s="157"/>
      <c r="H173" s="157"/>
      <c r="I173" s="158"/>
      <c r="J173" s="159"/>
      <c r="K173" s="158">
        <f>SUM(K174,K177,K181)</f>
        <v>19753</v>
      </c>
      <c r="L173" s="158"/>
      <c r="M173" s="158">
        <v>14015.06</v>
      </c>
      <c r="N173" s="159"/>
      <c r="O173" s="154">
        <f t="shared" si="3"/>
        <v>70.951551663038529</v>
      </c>
      <c r="P173" s="154"/>
    </row>
    <row r="174" spans="4:16" x14ac:dyDescent="0.2">
      <c r="D174" s="49" t="s">
        <v>131</v>
      </c>
      <c r="E174" s="155" t="s">
        <v>4</v>
      </c>
      <c r="F174" s="155"/>
      <c r="G174" s="155"/>
      <c r="H174" s="155"/>
      <c r="I174" s="152"/>
      <c r="J174" s="153"/>
      <c r="K174" s="152">
        <v>16273</v>
      </c>
      <c r="L174" s="152"/>
      <c r="M174" s="152">
        <v>10846.95</v>
      </c>
      <c r="N174" s="153"/>
      <c r="O174" s="154">
        <f t="shared" si="3"/>
        <v>66.65611749523751</v>
      </c>
      <c r="P174" s="154"/>
    </row>
    <row r="175" spans="4:16" x14ac:dyDescent="0.2">
      <c r="D175" s="49" t="s">
        <v>132</v>
      </c>
      <c r="E175" s="155" t="s">
        <v>21</v>
      </c>
      <c r="F175" s="155"/>
      <c r="G175" s="155"/>
      <c r="H175" s="155"/>
      <c r="I175" s="152"/>
      <c r="J175" s="153"/>
      <c r="K175" s="152" t="s">
        <v>61</v>
      </c>
      <c r="L175" s="152"/>
      <c r="M175" s="152">
        <v>9310.68</v>
      </c>
      <c r="N175" s="153"/>
      <c r="O175" s="154" t="e">
        <f t="shared" si="3"/>
        <v>#VALUE!</v>
      </c>
      <c r="P175" s="154"/>
    </row>
    <row r="176" spans="4:16" x14ac:dyDescent="0.2">
      <c r="D176" s="49" t="s">
        <v>135</v>
      </c>
      <c r="E176" s="155" t="s">
        <v>136</v>
      </c>
      <c r="F176" s="155"/>
      <c r="G176" s="155"/>
      <c r="H176" s="155"/>
      <c r="I176" s="152"/>
      <c r="J176" s="153"/>
      <c r="K176" s="152" t="s">
        <v>61</v>
      </c>
      <c r="L176" s="152"/>
      <c r="M176" s="152">
        <v>1536.27</v>
      </c>
      <c r="N176" s="153"/>
      <c r="O176" s="154" t="e">
        <f t="shared" si="3"/>
        <v>#VALUE!</v>
      </c>
      <c r="P176" s="154"/>
    </row>
    <row r="177" spans="4:16" x14ac:dyDescent="0.2">
      <c r="D177" s="49" t="s">
        <v>59</v>
      </c>
      <c r="E177" s="155" t="s">
        <v>11</v>
      </c>
      <c r="F177" s="155"/>
      <c r="G177" s="155"/>
      <c r="H177" s="155"/>
      <c r="I177" s="152"/>
      <c r="J177" s="153"/>
      <c r="K177" s="152">
        <v>975</v>
      </c>
      <c r="L177" s="152"/>
      <c r="M177" s="152">
        <v>1498.61</v>
      </c>
      <c r="N177" s="153"/>
      <c r="O177" s="154">
        <f t="shared" si="3"/>
        <v>153.70358974358973</v>
      </c>
      <c r="P177" s="154"/>
    </row>
    <row r="178" spans="4:16" x14ac:dyDescent="0.2">
      <c r="D178" s="49" t="s">
        <v>60</v>
      </c>
      <c r="E178" s="155" t="s">
        <v>22</v>
      </c>
      <c r="F178" s="155"/>
      <c r="G178" s="155"/>
      <c r="H178" s="155"/>
      <c r="I178" s="152"/>
      <c r="J178" s="153"/>
      <c r="K178" s="152" t="s">
        <v>61</v>
      </c>
      <c r="L178" s="152"/>
      <c r="M178" s="152">
        <v>0</v>
      </c>
      <c r="N178" s="153"/>
      <c r="O178" s="154" t="e">
        <f t="shared" si="3"/>
        <v>#VALUE!</v>
      </c>
      <c r="P178" s="154"/>
    </row>
    <row r="179" spans="4:16" x14ac:dyDescent="0.2">
      <c r="D179" s="49" t="s">
        <v>163</v>
      </c>
      <c r="E179" s="155" t="s">
        <v>164</v>
      </c>
      <c r="F179" s="155"/>
      <c r="G179" s="155"/>
      <c r="H179" s="155"/>
      <c r="I179" s="152"/>
      <c r="J179" s="153"/>
      <c r="K179" s="152" t="s">
        <v>61</v>
      </c>
      <c r="L179" s="152"/>
      <c r="M179" s="152">
        <v>0</v>
      </c>
      <c r="N179" s="153"/>
      <c r="O179" s="154" t="e">
        <f t="shared" si="3"/>
        <v>#VALUE!</v>
      </c>
      <c r="P179" s="154"/>
    </row>
    <row r="180" spans="4:16" x14ac:dyDescent="0.2">
      <c r="D180" s="49" t="s">
        <v>96</v>
      </c>
      <c r="E180" s="155" t="s">
        <v>97</v>
      </c>
      <c r="F180" s="155"/>
      <c r="G180" s="155"/>
      <c r="H180" s="155"/>
      <c r="I180" s="152"/>
      <c r="J180" s="153"/>
      <c r="K180" s="152" t="s">
        <v>61</v>
      </c>
      <c r="L180" s="152"/>
      <c r="M180" s="152">
        <v>1498.61</v>
      </c>
      <c r="N180" s="153"/>
      <c r="O180" s="154" t="e">
        <f t="shared" si="3"/>
        <v>#VALUE!</v>
      </c>
      <c r="P180" s="154"/>
    </row>
    <row r="181" spans="4:16" x14ac:dyDescent="0.2">
      <c r="D181" s="49" t="s">
        <v>165</v>
      </c>
      <c r="E181" s="155" t="s">
        <v>166</v>
      </c>
      <c r="F181" s="155"/>
      <c r="G181" s="155"/>
      <c r="H181" s="155"/>
      <c r="I181" s="152"/>
      <c r="J181" s="153"/>
      <c r="K181" s="152">
        <v>2505</v>
      </c>
      <c r="L181" s="152"/>
      <c r="M181" s="152">
        <v>1669.5</v>
      </c>
      <c r="N181" s="153"/>
      <c r="O181" s="154">
        <f t="shared" si="3"/>
        <v>66.64670658682634</v>
      </c>
      <c r="P181" s="154"/>
    </row>
    <row r="182" spans="4:16" x14ac:dyDescent="0.2">
      <c r="D182" s="49" t="s">
        <v>167</v>
      </c>
      <c r="E182" s="155" t="s">
        <v>168</v>
      </c>
      <c r="F182" s="155"/>
      <c r="G182" s="155"/>
      <c r="H182" s="155"/>
      <c r="I182" s="152"/>
      <c r="J182" s="153"/>
      <c r="K182" s="152" t="s">
        <v>61</v>
      </c>
      <c r="L182" s="152"/>
      <c r="M182" s="152">
        <v>1669.5</v>
      </c>
      <c r="N182" s="153"/>
      <c r="O182" s="154" t="e">
        <f t="shared" si="3"/>
        <v>#VALUE!</v>
      </c>
      <c r="P182" s="154"/>
    </row>
    <row r="183" spans="4:16" x14ac:dyDescent="0.2">
      <c r="D183" s="52" t="s">
        <v>169</v>
      </c>
      <c r="E183" s="170" t="s">
        <v>170</v>
      </c>
      <c r="F183" s="170"/>
      <c r="G183" s="170"/>
      <c r="H183" s="170"/>
      <c r="I183" s="168"/>
      <c r="J183" s="169"/>
      <c r="K183" s="168">
        <f>SUM(K184,K192)</f>
        <v>98843</v>
      </c>
      <c r="L183" s="168"/>
      <c r="M183" s="168">
        <v>65608.990000000005</v>
      </c>
      <c r="N183" s="169"/>
      <c r="O183" s="166">
        <f t="shared" si="3"/>
        <v>66.376971560960314</v>
      </c>
      <c r="P183" s="166"/>
    </row>
    <row r="184" spans="4:16" x14ac:dyDescent="0.2">
      <c r="D184" s="157" t="s">
        <v>118</v>
      </c>
      <c r="E184" s="157"/>
      <c r="F184" s="157"/>
      <c r="G184" s="157"/>
      <c r="H184" s="157"/>
      <c r="I184" s="158"/>
      <c r="J184" s="159"/>
      <c r="K184" s="158">
        <f>SUM(K185,K189)</f>
        <v>11211</v>
      </c>
      <c r="L184" s="158"/>
      <c r="M184" s="158">
        <v>7696.97</v>
      </c>
      <c r="N184" s="159"/>
      <c r="O184" s="154">
        <f t="shared" si="3"/>
        <v>68.655516903041658</v>
      </c>
      <c r="P184" s="154"/>
    </row>
    <row r="185" spans="4:16" x14ac:dyDescent="0.2">
      <c r="D185" s="49" t="s">
        <v>131</v>
      </c>
      <c r="E185" s="155" t="s">
        <v>4</v>
      </c>
      <c r="F185" s="155"/>
      <c r="G185" s="155"/>
      <c r="H185" s="155"/>
      <c r="I185" s="152"/>
      <c r="J185" s="153"/>
      <c r="K185" s="152">
        <v>9555</v>
      </c>
      <c r="L185" s="152"/>
      <c r="M185" s="152">
        <v>7122.71</v>
      </c>
      <c r="N185" s="153"/>
      <c r="O185" s="154">
        <f t="shared" si="3"/>
        <v>74.544322344322339</v>
      </c>
      <c r="P185" s="154"/>
    </row>
    <row r="186" spans="4:16" x14ac:dyDescent="0.2">
      <c r="D186" s="49" t="s">
        <v>132</v>
      </c>
      <c r="E186" s="155" t="s">
        <v>21</v>
      </c>
      <c r="F186" s="155"/>
      <c r="G186" s="155"/>
      <c r="H186" s="155"/>
      <c r="I186" s="152"/>
      <c r="J186" s="153"/>
      <c r="K186" s="152" t="s">
        <v>61</v>
      </c>
      <c r="L186" s="152"/>
      <c r="M186" s="152">
        <v>4831.9799999999996</v>
      </c>
      <c r="N186" s="153"/>
      <c r="O186" s="154" t="e">
        <f t="shared" si="3"/>
        <v>#VALUE!</v>
      </c>
      <c r="P186" s="154"/>
    </row>
    <row r="187" spans="4:16" x14ac:dyDescent="0.2">
      <c r="D187" s="49" t="s">
        <v>133</v>
      </c>
      <c r="E187" s="155" t="s">
        <v>134</v>
      </c>
      <c r="F187" s="155"/>
      <c r="G187" s="155"/>
      <c r="H187" s="155"/>
      <c r="I187" s="152"/>
      <c r="J187" s="153"/>
      <c r="K187" s="152" t="s">
        <v>61</v>
      </c>
      <c r="L187" s="152"/>
      <c r="M187" s="152">
        <v>1493.48</v>
      </c>
      <c r="N187" s="153"/>
      <c r="O187" s="154" t="e">
        <f t="shared" si="3"/>
        <v>#VALUE!</v>
      </c>
      <c r="P187" s="154"/>
    </row>
    <row r="188" spans="4:16" x14ac:dyDescent="0.2">
      <c r="D188" s="49" t="s">
        <v>135</v>
      </c>
      <c r="E188" s="155" t="s">
        <v>136</v>
      </c>
      <c r="F188" s="155"/>
      <c r="G188" s="155"/>
      <c r="H188" s="155"/>
      <c r="I188" s="152"/>
      <c r="J188" s="153"/>
      <c r="K188" s="152" t="s">
        <v>61</v>
      </c>
      <c r="L188" s="152"/>
      <c r="M188" s="152">
        <v>797.28</v>
      </c>
      <c r="N188" s="153"/>
      <c r="O188" s="154" t="e">
        <f t="shared" si="3"/>
        <v>#VALUE!</v>
      </c>
      <c r="P188" s="154"/>
    </row>
    <row r="189" spans="4:16" x14ac:dyDescent="0.2">
      <c r="D189" s="49" t="s">
        <v>59</v>
      </c>
      <c r="E189" s="155" t="s">
        <v>11</v>
      </c>
      <c r="F189" s="155"/>
      <c r="G189" s="155"/>
      <c r="H189" s="155"/>
      <c r="I189" s="152"/>
      <c r="J189" s="153"/>
      <c r="K189" s="152">
        <v>1656</v>
      </c>
      <c r="L189" s="152"/>
      <c r="M189" s="152">
        <v>574.6</v>
      </c>
      <c r="N189" s="153"/>
      <c r="O189" s="154">
        <f t="shared" si="3"/>
        <v>34.698067632850247</v>
      </c>
      <c r="P189" s="154"/>
    </row>
    <row r="190" spans="4:16" x14ac:dyDescent="0.2">
      <c r="D190" s="49" t="s">
        <v>137</v>
      </c>
      <c r="E190" s="155" t="s">
        <v>138</v>
      </c>
      <c r="F190" s="155"/>
      <c r="G190" s="155"/>
      <c r="H190" s="155"/>
      <c r="I190" s="152"/>
      <c r="J190" s="153"/>
      <c r="K190" s="152" t="s">
        <v>61</v>
      </c>
      <c r="L190" s="152"/>
      <c r="M190" s="152">
        <v>448.98</v>
      </c>
      <c r="N190" s="153"/>
      <c r="O190" s="154" t="e">
        <f t="shared" si="3"/>
        <v>#VALUE!</v>
      </c>
      <c r="P190" s="154"/>
    </row>
    <row r="191" spans="4:16" x14ac:dyDescent="0.2">
      <c r="D191" s="49" t="s">
        <v>62</v>
      </c>
      <c r="E191" s="155" t="s">
        <v>63</v>
      </c>
      <c r="F191" s="155"/>
      <c r="G191" s="155"/>
      <c r="H191" s="155"/>
      <c r="I191" s="152"/>
      <c r="J191" s="153"/>
      <c r="K191" s="152" t="s">
        <v>61</v>
      </c>
      <c r="L191" s="152"/>
      <c r="M191" s="152">
        <v>125.28</v>
      </c>
      <c r="N191" s="153"/>
      <c r="O191" s="154" t="e">
        <f t="shared" si="3"/>
        <v>#VALUE!</v>
      </c>
      <c r="P191" s="154"/>
    </row>
    <row r="192" spans="4:16" x14ac:dyDescent="0.2">
      <c r="D192" s="157" t="s">
        <v>58</v>
      </c>
      <c r="E192" s="157"/>
      <c r="F192" s="157"/>
      <c r="G192" s="157"/>
      <c r="H192" s="157"/>
      <c r="I192" s="158"/>
      <c r="J192" s="159"/>
      <c r="K192" s="158">
        <f>SUM(K193,K197)</f>
        <v>87632</v>
      </c>
      <c r="L192" s="158"/>
      <c r="M192" s="158">
        <v>57912.02</v>
      </c>
      <c r="N192" s="159"/>
      <c r="O192" s="154">
        <f t="shared" si="3"/>
        <v>66.085471060799705</v>
      </c>
      <c r="P192" s="154"/>
    </row>
    <row r="193" spans="4:16" x14ac:dyDescent="0.2">
      <c r="D193" s="49" t="s">
        <v>131</v>
      </c>
      <c r="E193" s="155" t="s">
        <v>4</v>
      </c>
      <c r="F193" s="155"/>
      <c r="G193" s="155"/>
      <c r="H193" s="155"/>
      <c r="I193" s="152"/>
      <c r="J193" s="153"/>
      <c r="K193" s="152">
        <v>81120</v>
      </c>
      <c r="L193" s="152"/>
      <c r="M193" s="152">
        <v>53031.5</v>
      </c>
      <c r="N193" s="153"/>
      <c r="O193" s="154">
        <f t="shared" si="3"/>
        <v>65.37413708086784</v>
      </c>
      <c r="P193" s="154"/>
    </row>
    <row r="194" spans="4:16" x14ac:dyDescent="0.2">
      <c r="D194" s="49" t="s">
        <v>132</v>
      </c>
      <c r="E194" s="155" t="s">
        <v>21</v>
      </c>
      <c r="F194" s="155"/>
      <c r="G194" s="155"/>
      <c r="H194" s="155"/>
      <c r="I194" s="152"/>
      <c r="J194" s="153"/>
      <c r="K194" s="152" t="s">
        <v>61</v>
      </c>
      <c r="L194" s="152"/>
      <c r="M194" s="152">
        <v>41066.089999999997</v>
      </c>
      <c r="N194" s="153"/>
      <c r="O194" s="154" t="e">
        <f t="shared" si="3"/>
        <v>#VALUE!</v>
      </c>
      <c r="P194" s="154"/>
    </row>
    <row r="195" spans="4:16" x14ac:dyDescent="0.2">
      <c r="D195" s="49" t="s">
        <v>133</v>
      </c>
      <c r="E195" s="155" t="s">
        <v>134</v>
      </c>
      <c r="F195" s="155"/>
      <c r="G195" s="155"/>
      <c r="H195" s="155"/>
      <c r="I195" s="152"/>
      <c r="J195" s="153"/>
      <c r="K195" s="152" t="s">
        <v>61</v>
      </c>
      <c r="L195" s="152"/>
      <c r="M195" s="152">
        <v>5189.3999999999996</v>
      </c>
      <c r="N195" s="153"/>
      <c r="O195" s="154" t="e">
        <f t="shared" si="3"/>
        <v>#VALUE!</v>
      </c>
      <c r="P195" s="154"/>
    </row>
    <row r="196" spans="4:16" x14ac:dyDescent="0.2">
      <c r="D196" s="49" t="s">
        <v>135</v>
      </c>
      <c r="E196" s="155" t="s">
        <v>136</v>
      </c>
      <c r="F196" s="155"/>
      <c r="G196" s="155"/>
      <c r="H196" s="155"/>
      <c r="I196" s="152"/>
      <c r="J196" s="153"/>
      <c r="K196" s="152" t="s">
        <v>61</v>
      </c>
      <c r="L196" s="152"/>
      <c r="M196" s="152">
        <v>6776.01</v>
      </c>
      <c r="N196" s="153"/>
      <c r="O196" s="154" t="e">
        <f t="shared" si="3"/>
        <v>#VALUE!</v>
      </c>
      <c r="P196" s="154"/>
    </row>
    <row r="197" spans="4:16" x14ac:dyDescent="0.2">
      <c r="D197" s="49" t="s">
        <v>59</v>
      </c>
      <c r="E197" s="155" t="s">
        <v>11</v>
      </c>
      <c r="F197" s="155"/>
      <c r="G197" s="155"/>
      <c r="H197" s="155"/>
      <c r="I197" s="152"/>
      <c r="J197" s="153"/>
      <c r="K197" s="152">
        <v>6512</v>
      </c>
      <c r="L197" s="152"/>
      <c r="M197" s="152">
        <v>4880.5200000000004</v>
      </c>
      <c r="N197" s="153"/>
      <c r="O197" s="154">
        <f t="shared" si="3"/>
        <v>74.946560196560213</v>
      </c>
      <c r="P197" s="154"/>
    </row>
    <row r="198" spans="4:16" x14ac:dyDescent="0.2">
      <c r="D198" s="49" t="s">
        <v>137</v>
      </c>
      <c r="E198" s="155" t="s">
        <v>138</v>
      </c>
      <c r="F198" s="155"/>
      <c r="G198" s="155"/>
      <c r="H198" s="155"/>
      <c r="I198" s="152"/>
      <c r="J198" s="153"/>
      <c r="K198" s="152" t="s">
        <v>61</v>
      </c>
      <c r="L198" s="152"/>
      <c r="M198" s="152">
        <v>3815.8</v>
      </c>
      <c r="N198" s="153"/>
      <c r="O198" s="154" t="e">
        <f t="shared" ref="O198:O206" si="4">SUM(M198/K198)*100</f>
        <v>#VALUE!</v>
      </c>
      <c r="P198" s="154"/>
    </row>
    <row r="199" spans="4:16" x14ac:dyDescent="0.2">
      <c r="D199" s="49" t="s">
        <v>62</v>
      </c>
      <c r="E199" s="155" t="s">
        <v>63</v>
      </c>
      <c r="F199" s="155"/>
      <c r="G199" s="155"/>
      <c r="H199" s="155"/>
      <c r="I199" s="152"/>
      <c r="J199" s="153"/>
      <c r="K199" s="152" t="s">
        <v>61</v>
      </c>
      <c r="L199" s="152"/>
      <c r="M199" s="152">
        <v>1064.72</v>
      </c>
      <c r="N199" s="153"/>
      <c r="O199" s="154" t="e">
        <f t="shared" si="4"/>
        <v>#VALUE!</v>
      </c>
      <c r="P199" s="154"/>
    </row>
    <row r="200" spans="4:16" x14ac:dyDescent="0.2">
      <c r="D200" s="52" t="s">
        <v>306</v>
      </c>
      <c r="E200" s="170" t="s">
        <v>307</v>
      </c>
      <c r="F200" s="170"/>
      <c r="G200" s="170"/>
      <c r="H200" s="170"/>
      <c r="I200" s="168"/>
      <c r="J200" s="169"/>
      <c r="K200" s="168">
        <f>SUM(K201)</f>
        <v>45000</v>
      </c>
      <c r="L200" s="168"/>
      <c r="M200" s="168">
        <v>18919.8</v>
      </c>
      <c r="N200" s="169"/>
      <c r="O200" s="166">
        <f t="shared" si="4"/>
        <v>42.043999999999997</v>
      </c>
      <c r="P200" s="166"/>
    </row>
    <row r="201" spans="4:16" x14ac:dyDescent="0.2">
      <c r="D201" s="157" t="s">
        <v>58</v>
      </c>
      <c r="E201" s="157"/>
      <c r="F201" s="157"/>
      <c r="G201" s="157"/>
      <c r="H201" s="157"/>
      <c r="I201" s="158"/>
      <c r="J201" s="159"/>
      <c r="K201" s="158">
        <f>SUM(K202)</f>
        <v>45000</v>
      </c>
      <c r="L201" s="158"/>
      <c r="M201" s="158">
        <v>18919.8</v>
      </c>
      <c r="N201" s="159"/>
      <c r="O201" s="154">
        <f t="shared" si="4"/>
        <v>42.043999999999997</v>
      </c>
      <c r="P201" s="154"/>
    </row>
    <row r="202" spans="4:16" x14ac:dyDescent="0.2">
      <c r="D202" s="49" t="s">
        <v>59</v>
      </c>
      <c r="E202" s="155" t="s">
        <v>11</v>
      </c>
      <c r="F202" s="155"/>
      <c r="G202" s="155"/>
      <c r="H202" s="155"/>
      <c r="I202" s="152"/>
      <c r="J202" s="153"/>
      <c r="K202" s="152">
        <v>45000</v>
      </c>
      <c r="L202" s="152"/>
      <c r="M202" s="152">
        <v>18919.8</v>
      </c>
      <c r="N202" s="153"/>
      <c r="O202" s="154">
        <f t="shared" si="4"/>
        <v>42.043999999999997</v>
      </c>
      <c r="P202" s="154"/>
    </row>
    <row r="203" spans="4:16" x14ac:dyDescent="0.2">
      <c r="D203" s="49">
        <v>3299</v>
      </c>
      <c r="E203" s="155" t="s">
        <v>97</v>
      </c>
      <c r="F203" s="155"/>
      <c r="G203" s="155"/>
      <c r="H203" s="155"/>
      <c r="I203" s="152"/>
      <c r="J203" s="153"/>
      <c r="K203" s="152"/>
      <c r="L203" s="152"/>
      <c r="M203" s="152">
        <v>18919.8</v>
      </c>
      <c r="N203" s="153"/>
      <c r="O203" s="154" t="e">
        <f t="shared" si="4"/>
        <v>#DIV/0!</v>
      </c>
      <c r="P203" s="154"/>
    </row>
    <row r="204" spans="4:16" x14ac:dyDescent="0.2">
      <c r="D204" s="52" t="s">
        <v>171</v>
      </c>
      <c r="E204" s="170" t="s">
        <v>172</v>
      </c>
      <c r="F204" s="170"/>
      <c r="G204" s="170"/>
      <c r="H204" s="170"/>
      <c r="I204" s="168"/>
      <c r="J204" s="169"/>
      <c r="K204" s="168">
        <v>3312</v>
      </c>
      <c r="L204" s="168"/>
      <c r="M204" s="168">
        <v>1696.41</v>
      </c>
      <c r="N204" s="169"/>
      <c r="O204" s="166">
        <f t="shared" si="4"/>
        <v>51.220108695652179</v>
      </c>
      <c r="P204" s="166"/>
    </row>
    <row r="205" spans="4:16" x14ac:dyDescent="0.2">
      <c r="D205" s="157" t="s">
        <v>58</v>
      </c>
      <c r="E205" s="157"/>
      <c r="F205" s="157"/>
      <c r="G205" s="157"/>
      <c r="H205" s="157"/>
      <c r="I205" s="158"/>
      <c r="J205" s="159"/>
      <c r="K205" s="158">
        <v>3312</v>
      </c>
      <c r="L205" s="158"/>
      <c r="M205" s="158">
        <v>1696.41</v>
      </c>
      <c r="N205" s="159"/>
      <c r="O205" s="154">
        <f t="shared" si="4"/>
        <v>51.220108695652179</v>
      </c>
      <c r="P205" s="154"/>
    </row>
    <row r="206" spans="4:16" x14ac:dyDescent="0.2">
      <c r="D206" s="49" t="s">
        <v>59</v>
      </c>
      <c r="E206" s="155" t="s">
        <v>11</v>
      </c>
      <c r="F206" s="155"/>
      <c r="G206" s="155"/>
      <c r="H206" s="155"/>
      <c r="I206" s="152"/>
      <c r="J206" s="153"/>
      <c r="K206" s="152">
        <v>3312</v>
      </c>
      <c r="L206" s="152"/>
      <c r="M206" s="152">
        <v>1696.41</v>
      </c>
      <c r="N206" s="153"/>
      <c r="O206" s="154">
        <f t="shared" si="4"/>
        <v>51.220108695652179</v>
      </c>
      <c r="P206" s="154"/>
    </row>
    <row r="207" spans="4:16" x14ac:dyDescent="0.2">
      <c r="D207" s="49" t="s">
        <v>96</v>
      </c>
      <c r="E207" s="155" t="s">
        <v>97</v>
      </c>
      <c r="F207" s="155"/>
      <c r="G207" s="155"/>
      <c r="H207" s="155"/>
      <c r="I207" s="152"/>
      <c r="J207" s="153"/>
      <c r="K207" s="152">
        <v>3312</v>
      </c>
      <c r="L207" s="152"/>
      <c r="M207" s="152">
        <v>1696.41</v>
      </c>
      <c r="N207" s="153"/>
      <c r="O207" s="171">
        <f t="shared" ref="O207" si="5">SUM(M207/K207)*100</f>
        <v>51.220108695652179</v>
      </c>
      <c r="P207" s="171"/>
    </row>
  </sheetData>
  <mergeCells count="1013">
    <mergeCell ref="O6:P6"/>
    <mergeCell ref="K5:L5"/>
    <mergeCell ref="M5:N5"/>
    <mergeCell ref="O5:P5"/>
    <mergeCell ref="O143:P143"/>
    <mergeCell ref="O146:P146"/>
    <mergeCell ref="O162:P162"/>
    <mergeCell ref="O173:P173"/>
    <mergeCell ref="O184:P184"/>
    <mergeCell ref="O81:P81"/>
    <mergeCell ref="O91:P91"/>
    <mergeCell ref="O104:P104"/>
    <mergeCell ref="O115:P115"/>
    <mergeCell ref="O130:P130"/>
    <mergeCell ref="O26:P26"/>
    <mergeCell ref="O45:P45"/>
    <mergeCell ref="O54:P54"/>
    <mergeCell ref="O59:P59"/>
    <mergeCell ref="O74:P74"/>
    <mergeCell ref="O22:P22"/>
    <mergeCell ref="O21:P21"/>
    <mergeCell ref="O23:P23"/>
    <mergeCell ref="O24:P24"/>
    <mergeCell ref="O25:P25"/>
    <mergeCell ref="M6:N6"/>
    <mergeCell ref="O178:P178"/>
    <mergeCell ref="O174:P174"/>
    <mergeCell ref="O169:P169"/>
    <mergeCell ref="O159:P159"/>
    <mergeCell ref="O155:P155"/>
    <mergeCell ref="O151:P151"/>
    <mergeCell ref="O147:P147"/>
    <mergeCell ref="D59:H59"/>
    <mergeCell ref="I59:J59"/>
    <mergeCell ref="K59:L59"/>
    <mergeCell ref="D54:H54"/>
    <mergeCell ref="I54:J54"/>
    <mergeCell ref="K54:L54"/>
    <mergeCell ref="D45:H45"/>
    <mergeCell ref="I45:J45"/>
    <mergeCell ref="K45:L45"/>
    <mergeCell ref="E24:H24"/>
    <mergeCell ref="I24:J24"/>
    <mergeCell ref="K24:L24"/>
    <mergeCell ref="M59:N59"/>
    <mergeCell ref="O57:P57"/>
    <mergeCell ref="I58:J58"/>
    <mergeCell ref="K58:L58"/>
    <mergeCell ref="O9:P9"/>
    <mergeCell ref="O20:P20"/>
    <mergeCell ref="O10:P10"/>
    <mergeCell ref="E9:H9"/>
    <mergeCell ref="I9:J9"/>
    <mergeCell ref="K9:L9"/>
    <mergeCell ref="M58:N58"/>
    <mergeCell ref="O58:P58"/>
    <mergeCell ref="E57:H57"/>
    <mergeCell ref="I57:J57"/>
    <mergeCell ref="K57:L57"/>
    <mergeCell ref="M57:N57"/>
    <mergeCell ref="O55:P55"/>
    <mergeCell ref="I56:J56"/>
    <mergeCell ref="K56:L56"/>
    <mergeCell ref="M56:N56"/>
    <mergeCell ref="O204:P204"/>
    <mergeCell ref="O205:P205"/>
    <mergeCell ref="O202:P202"/>
    <mergeCell ref="I203:J203"/>
    <mergeCell ref="K203:L203"/>
    <mergeCell ref="M203:N203"/>
    <mergeCell ref="O203:P203"/>
    <mergeCell ref="E202:H202"/>
    <mergeCell ref="I202:J202"/>
    <mergeCell ref="K202:L202"/>
    <mergeCell ref="M202:N202"/>
    <mergeCell ref="E203:H203"/>
    <mergeCell ref="O206:P206"/>
    <mergeCell ref="I207:J207"/>
    <mergeCell ref="K207:L207"/>
    <mergeCell ref="M207:N207"/>
    <mergeCell ref="O207:P207"/>
    <mergeCell ref="E206:H206"/>
    <mergeCell ref="I206:J206"/>
    <mergeCell ref="K206:L206"/>
    <mergeCell ref="M206:N206"/>
    <mergeCell ref="I205:J205"/>
    <mergeCell ref="K205:L205"/>
    <mergeCell ref="M205:N205"/>
    <mergeCell ref="E204:H204"/>
    <mergeCell ref="I204:J204"/>
    <mergeCell ref="K204:L204"/>
    <mergeCell ref="M204:N204"/>
    <mergeCell ref="E207:H207"/>
    <mergeCell ref="D205:H205"/>
    <mergeCell ref="I201:J201"/>
    <mergeCell ref="K201:L201"/>
    <mergeCell ref="M201:N201"/>
    <mergeCell ref="O199:P199"/>
    <mergeCell ref="I200:J200"/>
    <mergeCell ref="K200:L200"/>
    <mergeCell ref="M200:N200"/>
    <mergeCell ref="O200:P200"/>
    <mergeCell ref="E199:H199"/>
    <mergeCell ref="I199:J199"/>
    <mergeCell ref="K199:L199"/>
    <mergeCell ref="M199:N199"/>
    <mergeCell ref="O197:P197"/>
    <mergeCell ref="I198:J198"/>
    <mergeCell ref="K198:L198"/>
    <mergeCell ref="M198:N198"/>
    <mergeCell ref="O198:P198"/>
    <mergeCell ref="E197:H197"/>
    <mergeCell ref="I197:J197"/>
    <mergeCell ref="K197:L197"/>
    <mergeCell ref="M197:N197"/>
    <mergeCell ref="E198:H198"/>
    <mergeCell ref="E200:H200"/>
    <mergeCell ref="D201:H201"/>
    <mergeCell ref="O201:P201"/>
    <mergeCell ref="O195:P195"/>
    <mergeCell ref="I196:J196"/>
    <mergeCell ref="K196:L196"/>
    <mergeCell ref="M196:N196"/>
    <mergeCell ref="O196:P196"/>
    <mergeCell ref="E195:H195"/>
    <mergeCell ref="I195:J195"/>
    <mergeCell ref="K195:L195"/>
    <mergeCell ref="M195:N195"/>
    <mergeCell ref="O193:P193"/>
    <mergeCell ref="I194:J194"/>
    <mergeCell ref="K194:L194"/>
    <mergeCell ref="M194:N194"/>
    <mergeCell ref="O194:P194"/>
    <mergeCell ref="E193:H193"/>
    <mergeCell ref="I193:J193"/>
    <mergeCell ref="K193:L193"/>
    <mergeCell ref="M193:N193"/>
    <mergeCell ref="E194:H194"/>
    <mergeCell ref="E196:H196"/>
    <mergeCell ref="O191:P191"/>
    <mergeCell ref="I192:J192"/>
    <mergeCell ref="K192:L192"/>
    <mergeCell ref="M192:N192"/>
    <mergeCell ref="O192:P192"/>
    <mergeCell ref="E191:H191"/>
    <mergeCell ref="I191:J191"/>
    <mergeCell ref="K191:L191"/>
    <mergeCell ref="M191:N191"/>
    <mergeCell ref="O189:P189"/>
    <mergeCell ref="I190:J190"/>
    <mergeCell ref="K190:L190"/>
    <mergeCell ref="M190:N190"/>
    <mergeCell ref="O190:P190"/>
    <mergeCell ref="E189:H189"/>
    <mergeCell ref="I189:J189"/>
    <mergeCell ref="K189:L189"/>
    <mergeCell ref="M189:N189"/>
    <mergeCell ref="D192:H192"/>
    <mergeCell ref="E190:H190"/>
    <mergeCell ref="O187:P187"/>
    <mergeCell ref="I188:J188"/>
    <mergeCell ref="K188:L188"/>
    <mergeCell ref="M188:N188"/>
    <mergeCell ref="O188:P188"/>
    <mergeCell ref="E187:H187"/>
    <mergeCell ref="I187:J187"/>
    <mergeCell ref="K187:L187"/>
    <mergeCell ref="M187:N187"/>
    <mergeCell ref="E188:H188"/>
    <mergeCell ref="O185:P185"/>
    <mergeCell ref="I186:J186"/>
    <mergeCell ref="K186:L186"/>
    <mergeCell ref="M186:N186"/>
    <mergeCell ref="O186:P186"/>
    <mergeCell ref="E185:H185"/>
    <mergeCell ref="I185:J185"/>
    <mergeCell ref="K185:L185"/>
    <mergeCell ref="M185:N185"/>
    <mergeCell ref="E186:H186"/>
    <mergeCell ref="I184:J184"/>
    <mergeCell ref="K184:L184"/>
    <mergeCell ref="M184:N184"/>
    <mergeCell ref="O182:P182"/>
    <mergeCell ref="I183:J183"/>
    <mergeCell ref="K183:L183"/>
    <mergeCell ref="M183:N183"/>
    <mergeCell ref="O183:P183"/>
    <mergeCell ref="E182:H182"/>
    <mergeCell ref="I182:J182"/>
    <mergeCell ref="K182:L182"/>
    <mergeCell ref="M182:N182"/>
    <mergeCell ref="O180:P180"/>
    <mergeCell ref="I181:J181"/>
    <mergeCell ref="K181:L181"/>
    <mergeCell ref="M181:N181"/>
    <mergeCell ref="O181:P181"/>
    <mergeCell ref="E180:H180"/>
    <mergeCell ref="I180:J180"/>
    <mergeCell ref="K180:L180"/>
    <mergeCell ref="M180:N180"/>
    <mergeCell ref="E181:H181"/>
    <mergeCell ref="E183:H183"/>
    <mergeCell ref="D184:H184"/>
    <mergeCell ref="I179:J179"/>
    <mergeCell ref="K179:L179"/>
    <mergeCell ref="M179:N179"/>
    <mergeCell ref="O179:P179"/>
    <mergeCell ref="E178:H178"/>
    <mergeCell ref="I178:J178"/>
    <mergeCell ref="K178:L178"/>
    <mergeCell ref="M178:N178"/>
    <mergeCell ref="O176:P176"/>
    <mergeCell ref="I177:J177"/>
    <mergeCell ref="K177:L177"/>
    <mergeCell ref="M177:N177"/>
    <mergeCell ref="O177:P177"/>
    <mergeCell ref="E176:H176"/>
    <mergeCell ref="I176:J176"/>
    <mergeCell ref="K176:L176"/>
    <mergeCell ref="M176:N176"/>
    <mergeCell ref="E177:H177"/>
    <mergeCell ref="E179:H179"/>
    <mergeCell ref="I175:J175"/>
    <mergeCell ref="K175:L175"/>
    <mergeCell ref="M175:N175"/>
    <mergeCell ref="O175:P175"/>
    <mergeCell ref="E174:H174"/>
    <mergeCell ref="I174:J174"/>
    <mergeCell ref="K174:L174"/>
    <mergeCell ref="M174:N174"/>
    <mergeCell ref="D173:H173"/>
    <mergeCell ref="I173:J173"/>
    <mergeCell ref="K173:L173"/>
    <mergeCell ref="M173:N173"/>
    <mergeCell ref="O171:P171"/>
    <mergeCell ref="I172:J172"/>
    <mergeCell ref="K172:L172"/>
    <mergeCell ref="M172:N172"/>
    <mergeCell ref="O172:P172"/>
    <mergeCell ref="E171:H171"/>
    <mergeCell ref="I171:J171"/>
    <mergeCell ref="K171:L171"/>
    <mergeCell ref="M171:N171"/>
    <mergeCell ref="E175:H175"/>
    <mergeCell ref="E172:H172"/>
    <mergeCell ref="I170:J170"/>
    <mergeCell ref="K170:L170"/>
    <mergeCell ref="M170:N170"/>
    <mergeCell ref="O170:P170"/>
    <mergeCell ref="E169:H169"/>
    <mergeCell ref="I169:J169"/>
    <mergeCell ref="K169:L169"/>
    <mergeCell ref="M169:N169"/>
    <mergeCell ref="O167:P167"/>
    <mergeCell ref="I168:J168"/>
    <mergeCell ref="K168:L168"/>
    <mergeCell ref="M168:N168"/>
    <mergeCell ref="O168:P168"/>
    <mergeCell ref="E167:H167"/>
    <mergeCell ref="I167:J167"/>
    <mergeCell ref="K167:L167"/>
    <mergeCell ref="M167:N167"/>
    <mergeCell ref="D170:H170"/>
    <mergeCell ref="E168:H168"/>
    <mergeCell ref="I162:J162"/>
    <mergeCell ref="K162:L162"/>
    <mergeCell ref="M162:N162"/>
    <mergeCell ref="O161:P161"/>
    <mergeCell ref="E161:H161"/>
    <mergeCell ref="I161:J161"/>
    <mergeCell ref="K161:L161"/>
    <mergeCell ref="M161:N161"/>
    <mergeCell ref="D162:H162"/>
    <mergeCell ref="O165:P165"/>
    <mergeCell ref="I166:J166"/>
    <mergeCell ref="K166:L166"/>
    <mergeCell ref="M166:N166"/>
    <mergeCell ref="O166:P166"/>
    <mergeCell ref="E165:H165"/>
    <mergeCell ref="I165:J165"/>
    <mergeCell ref="K165:L165"/>
    <mergeCell ref="M165:N165"/>
    <mergeCell ref="O163:P163"/>
    <mergeCell ref="I164:J164"/>
    <mergeCell ref="K164:L164"/>
    <mergeCell ref="M164:N164"/>
    <mergeCell ref="O164:P164"/>
    <mergeCell ref="E163:H163"/>
    <mergeCell ref="I163:J163"/>
    <mergeCell ref="K163:L163"/>
    <mergeCell ref="M163:N163"/>
    <mergeCell ref="D166:H166"/>
    <mergeCell ref="E164:H164"/>
    <mergeCell ref="I160:J160"/>
    <mergeCell ref="K160:L160"/>
    <mergeCell ref="M160:N160"/>
    <mergeCell ref="O160:P160"/>
    <mergeCell ref="E159:H159"/>
    <mergeCell ref="I159:J159"/>
    <mergeCell ref="K159:L159"/>
    <mergeCell ref="M159:N159"/>
    <mergeCell ref="E160:H160"/>
    <mergeCell ref="O157:P157"/>
    <mergeCell ref="I158:J158"/>
    <mergeCell ref="K158:L158"/>
    <mergeCell ref="M158:N158"/>
    <mergeCell ref="O158:P158"/>
    <mergeCell ref="E157:H157"/>
    <mergeCell ref="I157:J157"/>
    <mergeCell ref="K157:L157"/>
    <mergeCell ref="M157:N157"/>
    <mergeCell ref="D158:H158"/>
    <mergeCell ref="I156:J156"/>
    <mergeCell ref="K156:L156"/>
    <mergeCell ref="M156:N156"/>
    <mergeCell ref="O156:P156"/>
    <mergeCell ref="E155:H155"/>
    <mergeCell ref="I155:J155"/>
    <mergeCell ref="K155:L155"/>
    <mergeCell ref="M155:N155"/>
    <mergeCell ref="O153:P153"/>
    <mergeCell ref="I154:J154"/>
    <mergeCell ref="K154:L154"/>
    <mergeCell ref="M154:N154"/>
    <mergeCell ref="O154:P154"/>
    <mergeCell ref="E153:H153"/>
    <mergeCell ref="I153:J153"/>
    <mergeCell ref="K153:L153"/>
    <mergeCell ref="M153:N153"/>
    <mergeCell ref="E154:H154"/>
    <mergeCell ref="E156:H156"/>
    <mergeCell ref="I152:J152"/>
    <mergeCell ref="K152:L152"/>
    <mergeCell ref="M152:N152"/>
    <mergeCell ref="O152:P152"/>
    <mergeCell ref="E151:H151"/>
    <mergeCell ref="I151:J151"/>
    <mergeCell ref="K151:L151"/>
    <mergeCell ref="M151:N151"/>
    <mergeCell ref="O149:P149"/>
    <mergeCell ref="I150:J150"/>
    <mergeCell ref="K150:L150"/>
    <mergeCell ref="M150:N150"/>
    <mergeCell ref="O150:P150"/>
    <mergeCell ref="E149:H149"/>
    <mergeCell ref="I149:J149"/>
    <mergeCell ref="K149:L149"/>
    <mergeCell ref="M149:N149"/>
    <mergeCell ref="D152:H152"/>
    <mergeCell ref="E150:H150"/>
    <mergeCell ref="I148:J148"/>
    <mergeCell ref="K148:L148"/>
    <mergeCell ref="M148:N148"/>
    <mergeCell ref="O148:P148"/>
    <mergeCell ref="E147:H147"/>
    <mergeCell ref="I147:J147"/>
    <mergeCell ref="K147:L147"/>
    <mergeCell ref="M147:N147"/>
    <mergeCell ref="D146:H146"/>
    <mergeCell ref="I146:J146"/>
    <mergeCell ref="K146:L146"/>
    <mergeCell ref="M146:N146"/>
    <mergeCell ref="O144:P144"/>
    <mergeCell ref="I145:J145"/>
    <mergeCell ref="K145:L145"/>
    <mergeCell ref="M145:N145"/>
    <mergeCell ref="O145:P145"/>
    <mergeCell ref="E144:H144"/>
    <mergeCell ref="I144:J144"/>
    <mergeCell ref="K144:L144"/>
    <mergeCell ref="M144:N144"/>
    <mergeCell ref="E145:H145"/>
    <mergeCell ref="E148:H148"/>
    <mergeCell ref="I143:J143"/>
    <mergeCell ref="K143:L143"/>
    <mergeCell ref="M143:N143"/>
    <mergeCell ref="O141:P141"/>
    <mergeCell ref="I142:J142"/>
    <mergeCell ref="K142:L142"/>
    <mergeCell ref="M142:N142"/>
    <mergeCell ref="O142:P142"/>
    <mergeCell ref="E141:H141"/>
    <mergeCell ref="I141:J141"/>
    <mergeCell ref="K141:L141"/>
    <mergeCell ref="M141:N141"/>
    <mergeCell ref="O139:P139"/>
    <mergeCell ref="I140:J140"/>
    <mergeCell ref="K140:L140"/>
    <mergeCell ref="M140:N140"/>
    <mergeCell ref="O140:P140"/>
    <mergeCell ref="E139:H139"/>
    <mergeCell ref="I139:J139"/>
    <mergeCell ref="K139:L139"/>
    <mergeCell ref="M139:N139"/>
    <mergeCell ref="E140:H140"/>
    <mergeCell ref="E142:H142"/>
    <mergeCell ref="D143:H143"/>
    <mergeCell ref="O137:P137"/>
    <mergeCell ref="I138:J138"/>
    <mergeCell ref="K138:L138"/>
    <mergeCell ref="M138:N138"/>
    <mergeCell ref="O138:P138"/>
    <mergeCell ref="E137:H137"/>
    <mergeCell ref="I137:J137"/>
    <mergeCell ref="K137:L137"/>
    <mergeCell ref="M137:N137"/>
    <mergeCell ref="O135:P135"/>
    <mergeCell ref="I136:J136"/>
    <mergeCell ref="K136:L136"/>
    <mergeCell ref="M136:N136"/>
    <mergeCell ref="O136:P136"/>
    <mergeCell ref="E135:H135"/>
    <mergeCell ref="I135:J135"/>
    <mergeCell ref="K135:L135"/>
    <mergeCell ref="M135:N135"/>
    <mergeCell ref="E138:H138"/>
    <mergeCell ref="D136:H136"/>
    <mergeCell ref="O133:P133"/>
    <mergeCell ref="I134:J134"/>
    <mergeCell ref="K134:L134"/>
    <mergeCell ref="M134:N134"/>
    <mergeCell ref="O134:P134"/>
    <mergeCell ref="E133:H133"/>
    <mergeCell ref="I133:J133"/>
    <mergeCell ref="K133:L133"/>
    <mergeCell ref="M133:N133"/>
    <mergeCell ref="E134:H134"/>
    <mergeCell ref="O131:P131"/>
    <mergeCell ref="I132:J132"/>
    <mergeCell ref="K132:L132"/>
    <mergeCell ref="M132:N132"/>
    <mergeCell ref="O132:P132"/>
    <mergeCell ref="E131:H131"/>
    <mergeCell ref="I131:J131"/>
    <mergeCell ref="K131:L131"/>
    <mergeCell ref="M131:N131"/>
    <mergeCell ref="E132:H132"/>
    <mergeCell ref="I130:J130"/>
    <mergeCell ref="K130:L130"/>
    <mergeCell ref="M130:N130"/>
    <mergeCell ref="O128:P128"/>
    <mergeCell ref="I129:J129"/>
    <mergeCell ref="K129:L129"/>
    <mergeCell ref="M129:N129"/>
    <mergeCell ref="O129:P129"/>
    <mergeCell ref="E128:H128"/>
    <mergeCell ref="I128:J128"/>
    <mergeCell ref="K128:L128"/>
    <mergeCell ref="M128:N128"/>
    <mergeCell ref="O126:P126"/>
    <mergeCell ref="I127:J127"/>
    <mergeCell ref="K127:L127"/>
    <mergeCell ref="M127:N127"/>
    <mergeCell ref="O127:P127"/>
    <mergeCell ref="E126:H126"/>
    <mergeCell ref="I126:J126"/>
    <mergeCell ref="K126:L126"/>
    <mergeCell ref="M126:N126"/>
    <mergeCell ref="E127:H127"/>
    <mergeCell ref="E129:H129"/>
    <mergeCell ref="D130:H130"/>
    <mergeCell ref="O124:P124"/>
    <mergeCell ref="I125:J125"/>
    <mergeCell ref="K125:L125"/>
    <mergeCell ref="M125:N125"/>
    <mergeCell ref="O125:P125"/>
    <mergeCell ref="E124:H124"/>
    <mergeCell ref="I124:J124"/>
    <mergeCell ref="K124:L124"/>
    <mergeCell ref="M124:N124"/>
    <mergeCell ref="O122:P122"/>
    <mergeCell ref="I123:J123"/>
    <mergeCell ref="K123:L123"/>
    <mergeCell ref="M123:N123"/>
    <mergeCell ref="O123:P123"/>
    <mergeCell ref="E122:H122"/>
    <mergeCell ref="I122:J122"/>
    <mergeCell ref="K122:L122"/>
    <mergeCell ref="M122:N122"/>
    <mergeCell ref="E123:H123"/>
    <mergeCell ref="E125:H125"/>
    <mergeCell ref="O120:P120"/>
    <mergeCell ref="I121:J121"/>
    <mergeCell ref="K121:L121"/>
    <mergeCell ref="M121:N121"/>
    <mergeCell ref="O121:P121"/>
    <mergeCell ref="E120:H120"/>
    <mergeCell ref="I120:J120"/>
    <mergeCell ref="K120:L120"/>
    <mergeCell ref="M120:N120"/>
    <mergeCell ref="E121:H121"/>
    <mergeCell ref="O118:P118"/>
    <mergeCell ref="I119:J119"/>
    <mergeCell ref="K119:L119"/>
    <mergeCell ref="M119:N119"/>
    <mergeCell ref="O119:P119"/>
    <mergeCell ref="E118:H118"/>
    <mergeCell ref="I118:J118"/>
    <mergeCell ref="K118:L118"/>
    <mergeCell ref="M118:N118"/>
    <mergeCell ref="D119:H119"/>
    <mergeCell ref="O116:P116"/>
    <mergeCell ref="I117:J117"/>
    <mergeCell ref="K117:L117"/>
    <mergeCell ref="M117:N117"/>
    <mergeCell ref="O117:P117"/>
    <mergeCell ref="E116:H116"/>
    <mergeCell ref="I116:J116"/>
    <mergeCell ref="K116:L116"/>
    <mergeCell ref="M116:N116"/>
    <mergeCell ref="D115:H115"/>
    <mergeCell ref="I115:J115"/>
    <mergeCell ref="K115:L115"/>
    <mergeCell ref="M115:N115"/>
    <mergeCell ref="O113:P113"/>
    <mergeCell ref="I114:J114"/>
    <mergeCell ref="K114:L114"/>
    <mergeCell ref="M114:N114"/>
    <mergeCell ref="O114:P114"/>
    <mergeCell ref="E113:H113"/>
    <mergeCell ref="I113:J113"/>
    <mergeCell ref="K113:L113"/>
    <mergeCell ref="M113:N113"/>
    <mergeCell ref="E117:H117"/>
    <mergeCell ref="E114:H114"/>
    <mergeCell ref="O111:P111"/>
    <mergeCell ref="I112:J112"/>
    <mergeCell ref="K112:L112"/>
    <mergeCell ref="M112:N112"/>
    <mergeCell ref="O112:P112"/>
    <mergeCell ref="E111:H111"/>
    <mergeCell ref="I111:J111"/>
    <mergeCell ref="K111:L111"/>
    <mergeCell ref="M111:N111"/>
    <mergeCell ref="O109:P109"/>
    <mergeCell ref="I110:J110"/>
    <mergeCell ref="K110:L110"/>
    <mergeCell ref="M110:N110"/>
    <mergeCell ref="O110:P110"/>
    <mergeCell ref="E109:H109"/>
    <mergeCell ref="I109:J109"/>
    <mergeCell ref="K109:L109"/>
    <mergeCell ref="M109:N109"/>
    <mergeCell ref="E110:H110"/>
    <mergeCell ref="E112:H112"/>
    <mergeCell ref="O107:P107"/>
    <mergeCell ref="I108:J108"/>
    <mergeCell ref="K108:L108"/>
    <mergeCell ref="M108:N108"/>
    <mergeCell ref="O108:P108"/>
    <mergeCell ref="E107:H107"/>
    <mergeCell ref="I107:J107"/>
    <mergeCell ref="K107:L107"/>
    <mergeCell ref="M107:N107"/>
    <mergeCell ref="E108:H108"/>
    <mergeCell ref="O105:P105"/>
    <mergeCell ref="I106:J106"/>
    <mergeCell ref="K106:L106"/>
    <mergeCell ref="M106:N106"/>
    <mergeCell ref="O106:P106"/>
    <mergeCell ref="E105:H105"/>
    <mergeCell ref="I105:J105"/>
    <mergeCell ref="K105:L105"/>
    <mergeCell ref="M105:N105"/>
    <mergeCell ref="E106:H106"/>
    <mergeCell ref="I104:J104"/>
    <mergeCell ref="K104:L104"/>
    <mergeCell ref="M104:N104"/>
    <mergeCell ref="O102:P102"/>
    <mergeCell ref="I103:J103"/>
    <mergeCell ref="K103:L103"/>
    <mergeCell ref="M103:N103"/>
    <mergeCell ref="O103:P103"/>
    <mergeCell ref="E102:H102"/>
    <mergeCell ref="I102:J102"/>
    <mergeCell ref="K102:L102"/>
    <mergeCell ref="M102:N102"/>
    <mergeCell ref="O100:P100"/>
    <mergeCell ref="I101:J101"/>
    <mergeCell ref="K101:L101"/>
    <mergeCell ref="M101:N101"/>
    <mergeCell ref="O101:P101"/>
    <mergeCell ref="E100:H100"/>
    <mergeCell ref="I100:J100"/>
    <mergeCell ref="K100:L100"/>
    <mergeCell ref="M100:N100"/>
    <mergeCell ref="E101:H101"/>
    <mergeCell ref="E103:H103"/>
    <mergeCell ref="D104:H104"/>
    <mergeCell ref="O98:P98"/>
    <mergeCell ref="I99:J99"/>
    <mergeCell ref="K99:L99"/>
    <mergeCell ref="M99:N99"/>
    <mergeCell ref="O99:P99"/>
    <mergeCell ref="E98:H98"/>
    <mergeCell ref="I98:J98"/>
    <mergeCell ref="K98:L98"/>
    <mergeCell ref="M98:N98"/>
    <mergeCell ref="O96:P96"/>
    <mergeCell ref="I97:J97"/>
    <mergeCell ref="K97:L97"/>
    <mergeCell ref="M97:N97"/>
    <mergeCell ref="O97:P97"/>
    <mergeCell ref="E96:H96"/>
    <mergeCell ref="I96:J96"/>
    <mergeCell ref="K96:L96"/>
    <mergeCell ref="M96:N96"/>
    <mergeCell ref="E97:H97"/>
    <mergeCell ref="E99:H99"/>
    <mergeCell ref="O94:P94"/>
    <mergeCell ref="I95:J95"/>
    <mergeCell ref="K95:L95"/>
    <mergeCell ref="M95:N95"/>
    <mergeCell ref="O95:P95"/>
    <mergeCell ref="E94:H94"/>
    <mergeCell ref="I94:J94"/>
    <mergeCell ref="K94:L94"/>
    <mergeCell ref="M94:N94"/>
    <mergeCell ref="O92:P92"/>
    <mergeCell ref="I93:J93"/>
    <mergeCell ref="K93:L93"/>
    <mergeCell ref="M93:N93"/>
    <mergeCell ref="O93:P93"/>
    <mergeCell ref="E92:H92"/>
    <mergeCell ref="I92:J92"/>
    <mergeCell ref="K92:L92"/>
    <mergeCell ref="M92:N92"/>
    <mergeCell ref="E93:H93"/>
    <mergeCell ref="E95:H95"/>
    <mergeCell ref="I91:J91"/>
    <mergeCell ref="K91:L91"/>
    <mergeCell ref="M91:N91"/>
    <mergeCell ref="O89:P89"/>
    <mergeCell ref="I90:J90"/>
    <mergeCell ref="K90:L90"/>
    <mergeCell ref="M90:N90"/>
    <mergeCell ref="O90:P90"/>
    <mergeCell ref="E89:H89"/>
    <mergeCell ref="I89:J89"/>
    <mergeCell ref="K89:L89"/>
    <mergeCell ref="M89:N89"/>
    <mergeCell ref="O87:P87"/>
    <mergeCell ref="I88:J88"/>
    <mergeCell ref="K88:L88"/>
    <mergeCell ref="M88:N88"/>
    <mergeCell ref="O88:P88"/>
    <mergeCell ref="E87:H87"/>
    <mergeCell ref="I87:J87"/>
    <mergeCell ref="K87:L87"/>
    <mergeCell ref="M87:N87"/>
    <mergeCell ref="E88:H88"/>
    <mergeCell ref="E90:H90"/>
    <mergeCell ref="D91:H91"/>
    <mergeCell ref="O85:P85"/>
    <mergeCell ref="I86:J86"/>
    <mergeCell ref="K86:L86"/>
    <mergeCell ref="M86:N86"/>
    <mergeCell ref="O86:P86"/>
    <mergeCell ref="E85:H85"/>
    <mergeCell ref="I85:J85"/>
    <mergeCell ref="K85:L85"/>
    <mergeCell ref="M85:N85"/>
    <mergeCell ref="E86:H86"/>
    <mergeCell ref="O82:P82"/>
    <mergeCell ref="I84:J84"/>
    <mergeCell ref="K84:L84"/>
    <mergeCell ref="M84:N84"/>
    <mergeCell ref="O84:P84"/>
    <mergeCell ref="E82:H82"/>
    <mergeCell ref="I82:J82"/>
    <mergeCell ref="K82:L82"/>
    <mergeCell ref="M82:N82"/>
    <mergeCell ref="E84:H84"/>
    <mergeCell ref="E83:H83"/>
    <mergeCell ref="I83:J83"/>
    <mergeCell ref="K83:L83"/>
    <mergeCell ref="M83:N83"/>
    <mergeCell ref="O83:P83"/>
    <mergeCell ref="I81:J81"/>
    <mergeCell ref="K81:L81"/>
    <mergeCell ref="M81:N81"/>
    <mergeCell ref="O79:P79"/>
    <mergeCell ref="I80:J80"/>
    <mergeCell ref="K80:L80"/>
    <mergeCell ref="M80:N80"/>
    <mergeCell ref="O80:P80"/>
    <mergeCell ref="E79:H79"/>
    <mergeCell ref="I79:J79"/>
    <mergeCell ref="K79:L79"/>
    <mergeCell ref="M79:N79"/>
    <mergeCell ref="O77:P77"/>
    <mergeCell ref="I78:J78"/>
    <mergeCell ref="K78:L78"/>
    <mergeCell ref="M78:N78"/>
    <mergeCell ref="O78:P78"/>
    <mergeCell ref="E77:H77"/>
    <mergeCell ref="I77:J77"/>
    <mergeCell ref="K77:L77"/>
    <mergeCell ref="M77:N77"/>
    <mergeCell ref="E78:H78"/>
    <mergeCell ref="E80:H80"/>
    <mergeCell ref="D81:H81"/>
    <mergeCell ref="O75:P75"/>
    <mergeCell ref="I76:J76"/>
    <mergeCell ref="K76:L76"/>
    <mergeCell ref="M76:N76"/>
    <mergeCell ref="O76:P76"/>
    <mergeCell ref="E75:H75"/>
    <mergeCell ref="I75:J75"/>
    <mergeCell ref="K75:L75"/>
    <mergeCell ref="M75:N75"/>
    <mergeCell ref="D74:H74"/>
    <mergeCell ref="I74:J74"/>
    <mergeCell ref="K74:L74"/>
    <mergeCell ref="M74:N74"/>
    <mergeCell ref="O72:P72"/>
    <mergeCell ref="I73:J73"/>
    <mergeCell ref="K73:L73"/>
    <mergeCell ref="M73:N73"/>
    <mergeCell ref="O73:P73"/>
    <mergeCell ref="E72:H72"/>
    <mergeCell ref="I72:J72"/>
    <mergeCell ref="K72:L72"/>
    <mergeCell ref="M72:N72"/>
    <mergeCell ref="E73:H73"/>
    <mergeCell ref="E76:H76"/>
    <mergeCell ref="O70:P70"/>
    <mergeCell ref="I71:J71"/>
    <mergeCell ref="K71:L71"/>
    <mergeCell ref="M71:N71"/>
    <mergeCell ref="O71:P71"/>
    <mergeCell ref="E70:H70"/>
    <mergeCell ref="I70:J70"/>
    <mergeCell ref="K70:L70"/>
    <mergeCell ref="M70:N70"/>
    <mergeCell ref="E71:H71"/>
    <mergeCell ref="O68:P68"/>
    <mergeCell ref="I69:J69"/>
    <mergeCell ref="K69:L69"/>
    <mergeCell ref="M69:N69"/>
    <mergeCell ref="O69:P69"/>
    <mergeCell ref="E68:H68"/>
    <mergeCell ref="I68:J68"/>
    <mergeCell ref="K68:L68"/>
    <mergeCell ref="M68:N68"/>
    <mergeCell ref="E69:H69"/>
    <mergeCell ref="O66:P66"/>
    <mergeCell ref="I67:J67"/>
    <mergeCell ref="K67:L67"/>
    <mergeCell ref="M67:N67"/>
    <mergeCell ref="O67:P67"/>
    <mergeCell ref="E66:H66"/>
    <mergeCell ref="I66:J66"/>
    <mergeCell ref="K66:L66"/>
    <mergeCell ref="M66:N66"/>
    <mergeCell ref="O64:P64"/>
    <mergeCell ref="I65:J65"/>
    <mergeCell ref="K65:L65"/>
    <mergeCell ref="M65:N65"/>
    <mergeCell ref="O65:P65"/>
    <mergeCell ref="E64:H64"/>
    <mergeCell ref="I64:J64"/>
    <mergeCell ref="K64:L64"/>
    <mergeCell ref="M64:N64"/>
    <mergeCell ref="E65:H65"/>
    <mergeCell ref="E67:H67"/>
    <mergeCell ref="O62:P62"/>
    <mergeCell ref="I63:J63"/>
    <mergeCell ref="K63:L63"/>
    <mergeCell ref="M63:N63"/>
    <mergeCell ref="O63:P63"/>
    <mergeCell ref="E62:H62"/>
    <mergeCell ref="I62:J62"/>
    <mergeCell ref="K62:L62"/>
    <mergeCell ref="M62:N62"/>
    <mergeCell ref="E63:H63"/>
    <mergeCell ref="O60:P60"/>
    <mergeCell ref="I61:J61"/>
    <mergeCell ref="K61:L61"/>
    <mergeCell ref="M61:N61"/>
    <mergeCell ref="O61:P61"/>
    <mergeCell ref="E60:H60"/>
    <mergeCell ref="I60:J60"/>
    <mergeCell ref="K60:L60"/>
    <mergeCell ref="M60:N60"/>
    <mergeCell ref="E61:H61"/>
    <mergeCell ref="O56:P56"/>
    <mergeCell ref="E55:H55"/>
    <mergeCell ref="I55:J55"/>
    <mergeCell ref="K55:L55"/>
    <mergeCell ref="M55:N55"/>
    <mergeCell ref="M54:N54"/>
    <mergeCell ref="O52:P52"/>
    <mergeCell ref="I53:J53"/>
    <mergeCell ref="K53:L53"/>
    <mergeCell ref="M53:N53"/>
    <mergeCell ref="O53:P53"/>
    <mergeCell ref="E52:H52"/>
    <mergeCell ref="I52:J52"/>
    <mergeCell ref="K52:L52"/>
    <mergeCell ref="M52:N52"/>
    <mergeCell ref="E56:H56"/>
    <mergeCell ref="E58:H58"/>
    <mergeCell ref="E53:H53"/>
    <mergeCell ref="O50:P50"/>
    <mergeCell ref="I51:J51"/>
    <mergeCell ref="K51:L51"/>
    <mergeCell ref="M51:N51"/>
    <mergeCell ref="O51:P51"/>
    <mergeCell ref="E50:H50"/>
    <mergeCell ref="I50:J50"/>
    <mergeCell ref="K50:L50"/>
    <mergeCell ref="M50:N50"/>
    <mergeCell ref="O48:P48"/>
    <mergeCell ref="I49:J49"/>
    <mergeCell ref="K49:L49"/>
    <mergeCell ref="M49:N49"/>
    <mergeCell ref="O49:P49"/>
    <mergeCell ref="E48:H48"/>
    <mergeCell ref="I48:J48"/>
    <mergeCell ref="K48:L48"/>
    <mergeCell ref="M48:N48"/>
    <mergeCell ref="E49:H49"/>
    <mergeCell ref="D51:H51"/>
    <mergeCell ref="O46:P46"/>
    <mergeCell ref="I47:J47"/>
    <mergeCell ref="K47:L47"/>
    <mergeCell ref="M47:N47"/>
    <mergeCell ref="O47:P47"/>
    <mergeCell ref="E46:H46"/>
    <mergeCell ref="I46:J46"/>
    <mergeCell ref="K46:L46"/>
    <mergeCell ref="M46:N46"/>
    <mergeCell ref="E47:H47"/>
    <mergeCell ref="M45:N45"/>
    <mergeCell ref="O43:P43"/>
    <mergeCell ref="I44:J44"/>
    <mergeCell ref="K44:L44"/>
    <mergeCell ref="M44:N44"/>
    <mergeCell ref="O44:P44"/>
    <mergeCell ref="E43:H43"/>
    <mergeCell ref="I43:J43"/>
    <mergeCell ref="K43:L43"/>
    <mergeCell ref="M43:N43"/>
    <mergeCell ref="E44:H44"/>
    <mergeCell ref="O41:P41"/>
    <mergeCell ref="I42:J42"/>
    <mergeCell ref="K42:L42"/>
    <mergeCell ref="M42:N42"/>
    <mergeCell ref="O42:P42"/>
    <mergeCell ref="E41:H41"/>
    <mergeCell ref="I41:J41"/>
    <mergeCell ref="K41:L41"/>
    <mergeCell ref="M41:N41"/>
    <mergeCell ref="O39:P39"/>
    <mergeCell ref="I40:J40"/>
    <mergeCell ref="K40:L40"/>
    <mergeCell ref="M40:N40"/>
    <mergeCell ref="O40:P40"/>
    <mergeCell ref="E39:H39"/>
    <mergeCell ref="I39:J39"/>
    <mergeCell ref="K39:L39"/>
    <mergeCell ref="M39:N39"/>
    <mergeCell ref="E40:H40"/>
    <mergeCell ref="E42:H42"/>
    <mergeCell ref="O37:P37"/>
    <mergeCell ref="I38:J38"/>
    <mergeCell ref="K38:L38"/>
    <mergeCell ref="M38:N38"/>
    <mergeCell ref="O38:P38"/>
    <mergeCell ref="E37:H37"/>
    <mergeCell ref="I37:J37"/>
    <mergeCell ref="K37:L37"/>
    <mergeCell ref="M37:N37"/>
    <mergeCell ref="O35:P35"/>
    <mergeCell ref="I36:J36"/>
    <mergeCell ref="K36:L36"/>
    <mergeCell ref="M36:N36"/>
    <mergeCell ref="O36:P36"/>
    <mergeCell ref="E35:H35"/>
    <mergeCell ref="I35:J35"/>
    <mergeCell ref="K35:L35"/>
    <mergeCell ref="M35:N35"/>
    <mergeCell ref="E36:H36"/>
    <mergeCell ref="E38:H38"/>
    <mergeCell ref="O33:P33"/>
    <mergeCell ref="I34:J34"/>
    <mergeCell ref="K34:L34"/>
    <mergeCell ref="M34:N34"/>
    <mergeCell ref="O34:P34"/>
    <mergeCell ref="E33:H33"/>
    <mergeCell ref="I33:J33"/>
    <mergeCell ref="K33:L33"/>
    <mergeCell ref="M33:N33"/>
    <mergeCell ref="O31:P31"/>
    <mergeCell ref="I32:J32"/>
    <mergeCell ref="K32:L32"/>
    <mergeCell ref="M32:N32"/>
    <mergeCell ref="O32:P32"/>
    <mergeCell ref="E31:H31"/>
    <mergeCell ref="I31:J31"/>
    <mergeCell ref="K31:L31"/>
    <mergeCell ref="M31:N31"/>
    <mergeCell ref="E32:H32"/>
    <mergeCell ref="E34:H34"/>
    <mergeCell ref="O29:P29"/>
    <mergeCell ref="I30:J30"/>
    <mergeCell ref="K30:L30"/>
    <mergeCell ref="M30:N30"/>
    <mergeCell ref="O30:P30"/>
    <mergeCell ref="E29:H29"/>
    <mergeCell ref="I29:J29"/>
    <mergeCell ref="K29:L29"/>
    <mergeCell ref="M29:N29"/>
    <mergeCell ref="O27:P27"/>
    <mergeCell ref="I28:J28"/>
    <mergeCell ref="K28:L28"/>
    <mergeCell ref="M28:N28"/>
    <mergeCell ref="O28:P28"/>
    <mergeCell ref="E27:H27"/>
    <mergeCell ref="I27:J27"/>
    <mergeCell ref="K27:L27"/>
    <mergeCell ref="M27:N27"/>
    <mergeCell ref="E28:H28"/>
    <mergeCell ref="E30:H30"/>
    <mergeCell ref="O16:P16"/>
    <mergeCell ref="E17:H17"/>
    <mergeCell ref="O17:P17"/>
    <mergeCell ref="O18:P18"/>
    <mergeCell ref="O19:P19"/>
    <mergeCell ref="K11:L11"/>
    <mergeCell ref="M11:N11"/>
    <mergeCell ref="O11:P11"/>
    <mergeCell ref="E12:H12"/>
    <mergeCell ref="I12:J12"/>
    <mergeCell ref="K12:L12"/>
    <mergeCell ref="M12:N12"/>
    <mergeCell ref="O12:P12"/>
    <mergeCell ref="E13:H13"/>
    <mergeCell ref="I13:J13"/>
    <mergeCell ref="K13:L13"/>
    <mergeCell ref="E7:H7"/>
    <mergeCell ref="I7:J7"/>
    <mergeCell ref="K7:L7"/>
    <mergeCell ref="M7:N7"/>
    <mergeCell ref="O7:P7"/>
    <mergeCell ref="O8:P8"/>
    <mergeCell ref="M19:N19"/>
    <mergeCell ref="I17:J17"/>
    <mergeCell ref="K17:L17"/>
    <mergeCell ref="M17:N17"/>
    <mergeCell ref="M20:N20"/>
    <mergeCell ref="K6:L6"/>
    <mergeCell ref="E20:H20"/>
    <mergeCell ref="D19:H19"/>
    <mergeCell ref="I19:J19"/>
    <mergeCell ref="K19:L19"/>
    <mergeCell ref="E18:H18"/>
    <mergeCell ref="I18:J18"/>
    <mergeCell ref="K18:L18"/>
    <mergeCell ref="M18:N18"/>
    <mergeCell ref="E11:H11"/>
    <mergeCell ref="I11:J11"/>
    <mergeCell ref="I26:J26"/>
    <mergeCell ref="K26:L26"/>
    <mergeCell ref="M26:N26"/>
    <mergeCell ref="E25:H25"/>
    <mergeCell ref="I25:J25"/>
    <mergeCell ref="K25:L25"/>
    <mergeCell ref="M25:N25"/>
    <mergeCell ref="M9:N9"/>
    <mergeCell ref="E8:H8"/>
    <mergeCell ref="I8:J8"/>
    <mergeCell ref="K8:L8"/>
    <mergeCell ref="M8:N8"/>
    <mergeCell ref="D16:H16"/>
    <mergeCell ref="I16:J16"/>
    <mergeCell ref="K16:L16"/>
    <mergeCell ref="M16:N16"/>
    <mergeCell ref="E22:H22"/>
    <mergeCell ref="E26:H26"/>
    <mergeCell ref="M13:N13"/>
    <mergeCell ref="O13:P13"/>
    <mergeCell ref="E14:H14"/>
    <mergeCell ref="I14:J14"/>
    <mergeCell ref="K14:L14"/>
    <mergeCell ref="M14:N14"/>
    <mergeCell ref="O14:P14"/>
    <mergeCell ref="E15:H15"/>
    <mergeCell ref="I15:J15"/>
    <mergeCell ref="K15:L15"/>
    <mergeCell ref="M15:N15"/>
    <mergeCell ref="O15:P15"/>
    <mergeCell ref="B2:G2"/>
    <mergeCell ref="B4:G4"/>
    <mergeCell ref="D10:H10"/>
    <mergeCell ref="E21:H21"/>
    <mergeCell ref="M24:N24"/>
    <mergeCell ref="E23:H23"/>
    <mergeCell ref="I23:J23"/>
    <mergeCell ref="K23:L23"/>
    <mergeCell ref="M23:N23"/>
    <mergeCell ref="I21:J21"/>
    <mergeCell ref="K21:L21"/>
    <mergeCell ref="M21:N21"/>
    <mergeCell ref="I22:J22"/>
    <mergeCell ref="K22:L22"/>
    <mergeCell ref="M22:N22"/>
    <mergeCell ref="I10:J10"/>
    <mergeCell ref="K10:L10"/>
    <mergeCell ref="M10:N10"/>
    <mergeCell ref="I20:J20"/>
    <mergeCell ref="K20:L20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financiranja prema izvoru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Ivica Radošević</cp:lastModifiedBy>
  <cp:lastPrinted>2024-07-11T09:28:06Z</cp:lastPrinted>
  <dcterms:created xsi:type="dcterms:W3CDTF">2022-08-12T12:51:27Z</dcterms:created>
  <dcterms:modified xsi:type="dcterms:W3CDTF">2024-07-15T08:17:04Z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