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13_ncr:1_{AA51C8FC-4A10-D043-887D-8D8933C540E1}" xr6:coauthVersionLast="47" xr6:coauthVersionMax="47" xr10:uidLastSave="{00000000-0000-0000-0000-000000000000}"/>
  <bookViews>
    <workbookView xWindow="0" yWindow="500" windowWidth="29040" windowHeight="15840" activeTab="3" xr2:uid="{00000000-000D-0000-FFFF-FFFF00000000}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1" l="1"/>
  <c r="D39" i="1"/>
  <c r="D88" i="1"/>
  <c r="D89" i="1"/>
  <c r="D90" i="1"/>
  <c r="D73" i="1"/>
  <c r="D61" i="1"/>
  <c r="D50" i="1"/>
  <c r="D40" i="1"/>
  <c r="D22" i="1"/>
  <c r="D9" i="1"/>
  <c r="D5" i="1" s="1"/>
  <c r="D4" i="1" s="1"/>
  <c r="D36" i="1" s="1"/>
  <c r="D29" i="1"/>
  <c r="B21" i="4"/>
  <c r="B19" i="4"/>
  <c r="B16" i="4"/>
  <c r="B14" i="4"/>
  <c r="B12" i="4"/>
  <c r="B7" i="4"/>
  <c r="B5" i="4" s="1"/>
  <c r="E16" i="4"/>
  <c r="E14" i="4"/>
  <c r="E12" i="4"/>
  <c r="E7" i="4"/>
  <c r="B30" i="4"/>
  <c r="B41" i="4"/>
  <c r="B39" i="4"/>
  <c r="B37" i="4"/>
  <c r="B32" i="4"/>
  <c r="D46" i="4"/>
  <c r="D44" i="4"/>
  <c r="D41" i="4"/>
  <c r="D39" i="4"/>
  <c r="D37" i="4"/>
  <c r="D32" i="4"/>
  <c r="D30" i="4" s="1"/>
  <c r="D5" i="4"/>
  <c r="D21" i="4"/>
  <c r="D19" i="4"/>
  <c r="D16" i="4"/>
  <c r="D14" i="4"/>
  <c r="D12" i="4"/>
  <c r="D7" i="4"/>
  <c r="N93" i="5"/>
  <c r="N79" i="5"/>
  <c r="N82" i="5"/>
  <c r="N71" i="5"/>
  <c r="N64" i="5"/>
  <c r="N61" i="5"/>
  <c r="N57" i="5"/>
  <c r="N38" i="5"/>
  <c r="N25" i="5"/>
  <c r="D17" i="3"/>
  <c r="D20" i="3"/>
  <c r="Q411" i="5"/>
  <c r="P411" i="5"/>
  <c r="Q410" i="5"/>
  <c r="P410" i="5"/>
  <c r="Q409" i="5"/>
  <c r="P409" i="5"/>
  <c r="Q408" i="5"/>
  <c r="P408" i="5"/>
  <c r="Q407" i="5"/>
  <c r="P407" i="5"/>
  <c r="Q406" i="5"/>
  <c r="P406" i="5"/>
  <c r="Q405" i="5"/>
  <c r="P405" i="5"/>
  <c r="Q404" i="5"/>
  <c r="P404" i="5"/>
  <c r="Q403" i="5"/>
  <c r="P403" i="5"/>
  <c r="Q402" i="5"/>
  <c r="P402" i="5"/>
  <c r="Q401" i="5"/>
  <c r="P401" i="5"/>
  <c r="Q400" i="5"/>
  <c r="P400" i="5"/>
  <c r="Q399" i="5"/>
  <c r="P399" i="5"/>
  <c r="Q398" i="5"/>
  <c r="P398" i="5"/>
  <c r="Q397" i="5"/>
  <c r="P397" i="5"/>
  <c r="Q396" i="5"/>
  <c r="P396" i="5"/>
  <c r="D49" i="1" l="1"/>
  <c r="D38" i="1" s="1"/>
  <c r="D99" i="1" s="1"/>
  <c r="E5" i="4"/>
  <c r="Q267" i="5"/>
  <c r="P267" i="5"/>
  <c r="Q302" i="5"/>
  <c r="P302" i="5"/>
  <c r="Q301" i="5"/>
  <c r="P301" i="5"/>
  <c r="Q300" i="5"/>
  <c r="P300" i="5"/>
  <c r="Q299" i="5"/>
  <c r="P299" i="5"/>
  <c r="Q298" i="5"/>
  <c r="P298" i="5"/>
  <c r="Q297" i="5"/>
  <c r="P297" i="5"/>
  <c r="Q296" i="5"/>
  <c r="P296" i="5"/>
  <c r="Q295" i="5"/>
  <c r="P295" i="5"/>
  <c r="Q387" i="5"/>
  <c r="P387" i="5"/>
  <c r="Q386" i="5"/>
  <c r="P386" i="5"/>
  <c r="Q385" i="5"/>
  <c r="P385" i="5"/>
  <c r="Q384" i="5"/>
  <c r="P384" i="5"/>
  <c r="Q383" i="5"/>
  <c r="P383" i="5"/>
  <c r="Q382" i="5"/>
  <c r="P382" i="5"/>
  <c r="Q381" i="5"/>
  <c r="P381" i="5"/>
  <c r="Q380" i="5"/>
  <c r="P380" i="5"/>
  <c r="E30" i="4"/>
  <c r="E41" i="4"/>
  <c r="E39" i="4"/>
  <c r="E37" i="4"/>
  <c r="E32" i="4"/>
  <c r="B21" i="3"/>
  <c r="B38" i="1"/>
  <c r="B88" i="1"/>
  <c r="B4" i="1"/>
  <c r="E38" i="1"/>
  <c r="E88" i="1"/>
  <c r="F77" i="1"/>
  <c r="E36" i="1"/>
  <c r="E5" i="1"/>
  <c r="E4" i="1"/>
  <c r="E9" i="1"/>
  <c r="G31" i="1"/>
  <c r="F6" i="1"/>
  <c r="G6" i="1"/>
  <c r="F5" i="4" l="1"/>
  <c r="P25" i="5"/>
  <c r="P14" i="5"/>
  <c r="G30" i="4"/>
  <c r="E99" i="1"/>
  <c r="F27" i="3"/>
  <c r="P9" i="5"/>
  <c r="P10" i="5"/>
  <c r="P11" i="5"/>
  <c r="P12" i="5"/>
  <c r="P13" i="5"/>
  <c r="P15" i="5"/>
  <c r="P16" i="5"/>
  <c r="P17" i="5"/>
  <c r="P18" i="5"/>
  <c r="P19" i="5"/>
  <c r="P20" i="5"/>
  <c r="P21" i="5"/>
  <c r="P22" i="5"/>
  <c r="P23" i="5"/>
  <c r="P24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8" i="5"/>
  <c r="P389" i="5"/>
  <c r="P390" i="5"/>
  <c r="P391" i="5"/>
  <c r="P392" i="5"/>
  <c r="P393" i="5"/>
  <c r="P394" i="5"/>
  <c r="P395" i="5"/>
  <c r="Q9" i="5"/>
  <c r="Q10" i="5"/>
  <c r="Q11" i="5"/>
  <c r="Q12" i="5"/>
  <c r="Q13" i="5"/>
  <c r="Q15" i="5"/>
  <c r="Q16" i="5"/>
  <c r="Q17" i="5"/>
  <c r="Q18" i="5"/>
  <c r="Q19" i="5"/>
  <c r="Q20" i="5"/>
  <c r="Q21" i="5"/>
  <c r="Q22" i="5"/>
  <c r="Q23" i="5"/>
  <c r="Q24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8" i="5"/>
  <c r="Q389" i="5"/>
  <c r="Q390" i="5"/>
  <c r="Q391" i="5"/>
  <c r="Q392" i="5"/>
  <c r="Q393" i="5"/>
  <c r="Q394" i="5"/>
  <c r="Q395" i="5"/>
  <c r="Q8" i="5"/>
  <c r="P8" i="5"/>
  <c r="F41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G7" i="4"/>
  <c r="G24" i="4"/>
  <c r="F24" i="4"/>
  <c r="G23" i="4"/>
  <c r="F23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G4" i="1"/>
  <c r="F82" i="1"/>
  <c r="G66" i="1"/>
  <c r="G64" i="1"/>
  <c r="F35" i="1"/>
  <c r="F34" i="1"/>
  <c r="F33" i="1"/>
  <c r="G15" i="1"/>
  <c r="G14" i="1"/>
  <c r="G13" i="1"/>
  <c r="G12" i="1"/>
  <c r="G48" i="1"/>
  <c r="G96" i="1"/>
  <c r="G97" i="1"/>
  <c r="G98" i="1"/>
  <c r="F93" i="1"/>
  <c r="F94" i="1"/>
  <c r="F96" i="1"/>
  <c r="F97" i="1"/>
  <c r="F98" i="1"/>
  <c r="C99" i="1"/>
  <c r="F88" i="1"/>
  <c r="F38" i="1"/>
  <c r="F87" i="1"/>
  <c r="F86" i="1"/>
  <c r="F85" i="1"/>
  <c r="F72" i="1"/>
  <c r="F71" i="1"/>
  <c r="F66" i="1"/>
  <c r="F64" i="1"/>
  <c r="F60" i="1"/>
  <c r="F48" i="1"/>
  <c r="F43" i="1"/>
  <c r="F32" i="1"/>
  <c r="F31" i="1"/>
  <c r="F27" i="1"/>
  <c r="F15" i="1"/>
  <c r="F14" i="1"/>
  <c r="F13" i="1"/>
  <c r="F12" i="1"/>
  <c r="F16" i="3"/>
  <c r="F15" i="3"/>
  <c r="C17" i="3"/>
  <c r="G88" i="1"/>
  <c r="G95" i="1"/>
  <c r="G94" i="1"/>
  <c r="G93" i="1"/>
  <c r="G92" i="1"/>
  <c r="G91" i="1"/>
  <c r="G90" i="1"/>
  <c r="G89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2" i="1"/>
  <c r="G35" i="1"/>
  <c r="G34" i="1"/>
  <c r="G33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1" i="1"/>
  <c r="G10" i="1"/>
  <c r="G9" i="1"/>
  <c r="G8" i="1"/>
  <c r="G7" i="1"/>
  <c r="G5" i="1"/>
  <c r="F95" i="1"/>
  <c r="F92" i="1"/>
  <c r="F91" i="1"/>
  <c r="F90" i="1"/>
  <c r="F89" i="1"/>
  <c r="F84" i="1"/>
  <c r="F83" i="1"/>
  <c r="F81" i="1"/>
  <c r="F80" i="1"/>
  <c r="F79" i="1"/>
  <c r="F78" i="1"/>
  <c r="F76" i="1"/>
  <c r="F75" i="1"/>
  <c r="F74" i="1"/>
  <c r="F73" i="1"/>
  <c r="F70" i="1"/>
  <c r="F69" i="1"/>
  <c r="F68" i="1"/>
  <c r="F67" i="1"/>
  <c r="F65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2" i="1"/>
  <c r="F41" i="1"/>
  <c r="F40" i="1"/>
  <c r="F39" i="1"/>
  <c r="F30" i="1"/>
  <c r="F26" i="1"/>
  <c r="F25" i="1"/>
  <c r="F24" i="1"/>
  <c r="F23" i="1"/>
  <c r="F22" i="1"/>
  <c r="F21" i="1"/>
  <c r="F20" i="1"/>
  <c r="F19" i="1"/>
  <c r="F18" i="1"/>
  <c r="F17" i="1"/>
  <c r="F16" i="1"/>
  <c r="F11" i="1"/>
  <c r="F10" i="1"/>
  <c r="F9" i="1"/>
  <c r="F8" i="1"/>
  <c r="F7" i="1"/>
  <c r="F5" i="1"/>
  <c r="C20" i="3"/>
  <c r="G5" i="4" l="1"/>
  <c r="G99" i="1"/>
  <c r="Q25" i="5"/>
  <c r="Q14" i="5"/>
  <c r="F30" i="4"/>
  <c r="F7" i="4"/>
  <c r="F32" i="4"/>
  <c r="B99" i="1"/>
  <c r="F99" i="1" s="1"/>
  <c r="G15" i="3"/>
  <c r="G20" i="3"/>
  <c r="D21" i="3"/>
  <c r="C21" i="3"/>
  <c r="G35" i="3"/>
  <c r="G19" i="3"/>
  <c r="G18" i="3"/>
  <c r="G16" i="3"/>
  <c r="F19" i="3"/>
  <c r="F18" i="3"/>
  <c r="F20" i="3" l="1"/>
  <c r="G17" i="3"/>
  <c r="F17" i="3" l="1"/>
  <c r="E21" i="3"/>
  <c r="G39" i="3" l="1"/>
  <c r="C36" i="1" l="1"/>
  <c r="F29" i="1" l="1"/>
  <c r="G29" i="1"/>
  <c r="F28" i="1" l="1"/>
  <c r="G28" i="1"/>
  <c r="G36" i="1" l="1"/>
  <c r="B36" i="1"/>
  <c r="F36" i="1" s="1"/>
  <c r="F4" i="1"/>
</calcChain>
</file>

<file path=xl/sharedStrings.xml><?xml version="1.0" encoding="utf-8"?>
<sst xmlns="http://schemas.openxmlformats.org/spreadsheetml/2006/main" count="1729" uniqueCount="674">
  <si>
    <t>Oznaka</t>
  </si>
  <si>
    <t>Ostvarenje preth. god. (1)</t>
  </si>
  <si>
    <t>Izvorni plan (2.)</t>
  </si>
  <si>
    <t>Tekući plan (3.)</t>
  </si>
  <si>
    <t>Ostvarenje (4.)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</si>
  <si>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</si>
  <si>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</si>
  <si>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</si>
  <si>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</si>
  <si>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</si>
  <si>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</si>
  <si>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</si>
  <si>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</si>
  <si>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</si>
  <si>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</si>
  <si>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</si>
  <si>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</si>
  <si>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</si>
  <si>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</si>
  <si>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</si>
  <si>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</si>
  <si>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</si>
  <si>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</si>
  <si>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</si>
  <si>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</si>
  <si>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</si>
  <si>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</si>
  <si>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</si>
  <si>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</si>
  <si>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</si>
  <si>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</si>
  <si>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</si>
  <si>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</si>
  <si>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</si>
  <si>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</si>
  <si>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</si>
  <si>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</si>
  <si>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</si>
  <si>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</si>
  <si>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</si>
  <si>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</si>
  <si>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</si>
  <si>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</si>
  <si>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</si>
  <si>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</si>
  <si>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</si>
  <si>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</si>
  <si>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</si>
  <si>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</si>
  <si>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</si>
  <si>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</si>
  <si>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</si>
  <si>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</si>
  <si>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</si>
  <si>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</si>
  <si>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</si>
  <si>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</si>
  <si>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</si>
  <si>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</si>
  <si>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</si>
  <si>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</si>
  <si>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</si>
  <si>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</si>
  <si>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</si>
  <si>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</si>
  <si>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</si>
  <si>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</si>
  <si>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</si>
  <si>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</si>
  <si>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</si>
  <si>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</si>
  <si>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</si>
  <si>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</si>
  <si>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</si>
  <si>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</si>
  <si>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</si>
  <si>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</si>
  <si>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</si>
  <si>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</si>
  <si>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</si>
  <si>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</si>
  <si>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</si>
  <si>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</si>
  <si>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</si>
  <si>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</si>
  <si>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</si>
  <si>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</si>
  <si>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</si>
  <si>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</si>
  <si>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</si>
  <si>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</si>
  <si>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</si>
  <si>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</si>
  <si>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</si>
  <si>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</si>
  <si>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</si>
  <si>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</si>
  <si>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</si>
  <si>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</si>
  <si>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</si>
  <si>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</si>
  <si>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>Tekući plan -(3.)</t>
  </si>
  <si>
    <t>Izvorni plan -(2.)</t>
  </si>
  <si>
    <t xml:space="preserve">I. OPĆI DIO  </t>
  </si>
  <si>
    <t xml:space="preserve">        Na temelju zakona o proračunu (“Narodne novine” broj 144/21) i Pravilnikom o polugodišnjem i godišnjem izvještaju o izvršenju proračuna (“Narodne novine” broj 24/13, 102/17, 1/20, 147/20), propisana je obveza sastavljanja i podnošenja godišnjeg i polugodišnjeg izvještaja o izvršenju financijskog plana. Osnovna škola dr. Jure Turića podnosi školskom odboru:</t>
  </si>
  <si>
    <t>Ostvarenje/Izvršenje 2021. (1)</t>
  </si>
  <si>
    <t>Ostvarenje/Izvršenje  2022.(4.)</t>
  </si>
  <si>
    <t>Ostvarenje/Izvršenje 2021. GOD.(1)</t>
  </si>
  <si>
    <t>PRIHODI I RASHODI 2022.PREMA EKONOMSKOJ KLASIFIKACIJI</t>
  </si>
  <si>
    <t>638 Pmoći temeljem prijenosa EU sredstava</t>
  </si>
  <si>
    <t>6381 Tekuće pomoći temeljem prijenosa EU</t>
  </si>
  <si>
    <t>639 Prijenos između proračunskih korisnika istog proračuna</t>
  </si>
  <si>
    <t>6391 Tekući prijenos između proračunskih korisnika istog proračuna</t>
  </si>
  <si>
    <t>3235 zakupnine i najamnine</t>
  </si>
  <si>
    <t>38 Ostali rashodi</t>
  </si>
  <si>
    <t>381 Tekuće donacije</t>
  </si>
  <si>
    <t>3811 Tekuće donacijeu novcu</t>
  </si>
  <si>
    <t>45 Rashodi za dodatna ulaganja</t>
  </si>
  <si>
    <t>451 Dodatna ulaganja na građevinskom objektu</t>
  </si>
  <si>
    <t>4511 Dodatna ulaganja na građevinskom objektu</t>
  </si>
  <si>
    <t>Tekući plan 2022 (3.)</t>
  </si>
  <si>
    <t>Izvorni plan   2022 (2.)</t>
  </si>
  <si>
    <t xml:space="preserve">I. Opći dio </t>
  </si>
  <si>
    <t>II. POSEBNI DIO</t>
  </si>
  <si>
    <t>SVEUKUPNO Prihodi</t>
  </si>
  <si>
    <t>SVEUKUPNO Rashodi</t>
  </si>
  <si>
    <t>Izvor 5 Pomoći</t>
  </si>
  <si>
    <t>Izvor 5.2 Tekuće pomoći (školstvo)</t>
  </si>
  <si>
    <t>Izvor 5.7 Tekuće pomoći PK</t>
  </si>
  <si>
    <t xml:space="preserve">Izvor 5.3 Tekuće pomoći </t>
  </si>
  <si>
    <t>Izvor 5.6 Prijenos sredstava EU</t>
  </si>
  <si>
    <t>Izvor 4 Prihodi za posebne namjene</t>
  </si>
  <si>
    <t>Izvor 4.7 Prihodi za posebne namjene PK</t>
  </si>
  <si>
    <t>Izvor 3 Vlastiti prihodi</t>
  </si>
  <si>
    <t>Izvor 3.1 Vlastiti prihodi OŠ Gospić</t>
  </si>
  <si>
    <t>Izvor 1 Opći prihodi i primici</t>
  </si>
  <si>
    <t>Izvor 1.1 Prihodi od poreza</t>
  </si>
  <si>
    <t>Izvor 6 Donacije - proračunski korisnici</t>
  </si>
  <si>
    <t>Izvor 6.1 Donacije - proračunski korisnici</t>
  </si>
  <si>
    <t>Izvor 7 Prihodi od prodaje nefin. Imovine</t>
  </si>
  <si>
    <t>Izvor 7.3. Prihodi od prodaje imovine PK</t>
  </si>
  <si>
    <t>Izvor 8 Primici od financijske imovine i zaduživanja</t>
  </si>
  <si>
    <t>Izvor 8.3. Priimici od prodaje dionica PK</t>
  </si>
  <si>
    <t>Izvor 1.2 Ostali opći prihodi</t>
  </si>
  <si>
    <t>Pozicija</t>
  </si>
  <si>
    <t>Račun iz računskog plana</t>
  </si>
  <si>
    <t>Vrsta rashoda / izdatka</t>
  </si>
  <si>
    <t>Izvršenje 2021. (1)</t>
  </si>
  <si>
    <t>Izvorni plan 2022. (2)</t>
  </si>
  <si>
    <t>Tekući plan 2022. (4)</t>
  </si>
  <si>
    <t>Izvršenje 2022. (5)</t>
  </si>
  <si>
    <t>Index (5/1)</t>
  </si>
  <si>
    <t>Index (5/4)</t>
  </si>
  <si>
    <t>SVEUKUPNO RASHODI / IZDACI</t>
  </si>
  <si>
    <t>18.917.257,00</t>
  </si>
  <si>
    <t>0,00</t>
  </si>
  <si>
    <t>Razdjel 003</t>
  </si>
  <si>
    <t>GU ODJEL ZA SAMOUPRAVU I UPRAVU</t>
  </si>
  <si>
    <t>Glava 00303</t>
  </si>
  <si>
    <t>ŠKOLSTVO I PREDŠKOLSKI ODGOJ</t>
  </si>
  <si>
    <t>Proračunski korisnik 01</t>
  </si>
  <si>
    <t>OŠ Dr. JURE TURIĆA Gospić</t>
  </si>
  <si>
    <t>Glavni program P05</t>
  </si>
  <si>
    <t>Školstvo</t>
  </si>
  <si>
    <t>Program 0101</t>
  </si>
  <si>
    <t>Zakonske obveze u osnovnom školstvu</t>
  </si>
  <si>
    <t>2.544.071,00</t>
  </si>
  <si>
    <t>Aktivnost A100001</t>
  </si>
  <si>
    <t>Materijalni rashodi po zakonskom standardu</t>
  </si>
  <si>
    <t>2.276.420,00</t>
  </si>
  <si>
    <t>Izvor  5.</t>
  </si>
  <si>
    <t>Pomoći</t>
  </si>
  <si>
    <t>Izvor  5.2.</t>
  </si>
  <si>
    <t>Tekuće pomoći (školstvo, vatrogastvo)</t>
  </si>
  <si>
    <t>Korisnik  1</t>
  </si>
  <si>
    <t>OŠ dr. Jure Turića Gospić</t>
  </si>
  <si>
    <t>3</t>
  </si>
  <si>
    <t>Rashodi poslovanja</t>
  </si>
  <si>
    <t>32</t>
  </si>
  <si>
    <t>Materijalni rashodi</t>
  </si>
  <si>
    <t>1.923.420,00</t>
  </si>
  <si>
    <t>321</t>
  </si>
  <si>
    <t>Naknade troškova zaposlenima</t>
  </si>
  <si>
    <t>75.000,00</t>
  </si>
  <si>
    <t>R0167</t>
  </si>
  <si>
    <t>3211</t>
  </si>
  <si>
    <t>Dnevnice za službeni put u zemlji</t>
  </si>
  <si>
    <t>15.000,00</t>
  </si>
  <si>
    <t>R0168</t>
  </si>
  <si>
    <t>Naknade za smještaj na službenom putu u zemlji</t>
  </si>
  <si>
    <t>20.000,00</t>
  </si>
  <si>
    <t>R0169</t>
  </si>
  <si>
    <t>Naknade za prijevoz na službenom putu u zemlji</t>
  </si>
  <si>
    <t>R0170</t>
  </si>
  <si>
    <t>3213</t>
  </si>
  <si>
    <t>Seminari, savjetovanja i simpoziji</t>
  </si>
  <si>
    <t>322</t>
  </si>
  <si>
    <t>Rashodi za materijal i energiju</t>
  </si>
  <si>
    <t>1.459.000,00</t>
  </si>
  <si>
    <t>R0171</t>
  </si>
  <si>
    <t>3221</t>
  </si>
  <si>
    <t>Uredski materijal</t>
  </si>
  <si>
    <t>45.000,00</t>
  </si>
  <si>
    <t>R0172</t>
  </si>
  <si>
    <t>Literatura (publikacije, časopisi, glasila, knjige i ostalo)</t>
  </si>
  <si>
    <t>10.000,00</t>
  </si>
  <si>
    <t>R0173</t>
  </si>
  <si>
    <t>Materijal i sredstva za čišćenje i održavanje</t>
  </si>
  <si>
    <t>35.000,00</t>
  </si>
  <si>
    <t>R0174</t>
  </si>
  <si>
    <t>Materijal za higijenske potrebe i njegu</t>
  </si>
  <si>
    <t>30.000,00</t>
  </si>
  <si>
    <t>R0175</t>
  </si>
  <si>
    <t>Ostali materijal za potrebe redovnog poslovanja</t>
  </si>
  <si>
    <t>R0176</t>
  </si>
  <si>
    <t>3223</t>
  </si>
  <si>
    <t>Električna energija</t>
  </si>
  <si>
    <t>300.000,00</t>
  </si>
  <si>
    <t>R0177</t>
  </si>
  <si>
    <t>Motorni benzin i dizel gorivo</t>
  </si>
  <si>
    <t>4.000,00</t>
  </si>
  <si>
    <t>R0178</t>
  </si>
  <si>
    <t xml:space="preserve">Ostali materijali za proizvodnju energije (ugljen, drva)                                        </t>
  </si>
  <si>
    <t>940.000,00</t>
  </si>
  <si>
    <t>R0179</t>
  </si>
  <si>
    <t>3224</t>
  </si>
  <si>
    <t>Mat.l i dijelovi za tekuće i invest. održavanje građ. objeka</t>
  </si>
  <si>
    <t>R0180</t>
  </si>
  <si>
    <t>Materijal i dijelovi za tek.i invest. održ. postr. i opreme</t>
  </si>
  <si>
    <t>R0181</t>
  </si>
  <si>
    <t>3225</t>
  </si>
  <si>
    <t>Sitni inventar</t>
  </si>
  <si>
    <t>R0182</t>
  </si>
  <si>
    <t>3227</t>
  </si>
  <si>
    <t>Službena , radna i zaštitna odjeća</t>
  </si>
  <si>
    <t>25.000,00</t>
  </si>
  <si>
    <t>323</t>
  </si>
  <si>
    <t>Rashodi za usluge</t>
  </si>
  <si>
    <t>373.920,00</t>
  </si>
  <si>
    <t>R0183</t>
  </si>
  <si>
    <t>3231</t>
  </si>
  <si>
    <t>Usluge telefona, telefaksa</t>
  </si>
  <si>
    <t>R0184</t>
  </si>
  <si>
    <t>Poštarina (pisma, tiskanice i sl.)</t>
  </si>
  <si>
    <t>R0184-01</t>
  </si>
  <si>
    <t>Ostale usluge za komunikaciju i prijevoz</t>
  </si>
  <si>
    <t>2.000,00</t>
  </si>
  <si>
    <t>R0185</t>
  </si>
  <si>
    <t>3232</t>
  </si>
  <si>
    <t>Usluge tekućeg i investicijskog održavanja građ. objekata</t>
  </si>
  <si>
    <t>R0186</t>
  </si>
  <si>
    <t>Usluge tekućeg i invest. održavanja postrojenja i opreme</t>
  </si>
  <si>
    <t>R0187</t>
  </si>
  <si>
    <t>3233</t>
  </si>
  <si>
    <t>Ostale usluge promidžbe i informiranja</t>
  </si>
  <si>
    <t>R0188</t>
  </si>
  <si>
    <t>3234</t>
  </si>
  <si>
    <t>Opskrba vodom</t>
  </si>
  <si>
    <t>89.920,00</t>
  </si>
  <si>
    <t>R0189</t>
  </si>
  <si>
    <t>Iznošenje i odvoz smeća</t>
  </si>
  <si>
    <t>R0189-01</t>
  </si>
  <si>
    <t>Deratizacija i dezinsekcija</t>
  </si>
  <si>
    <t>5.500,00</t>
  </si>
  <si>
    <t>R0189-02</t>
  </si>
  <si>
    <t>Dimnjačarske i ekološke usluge</t>
  </si>
  <si>
    <t>6.000,00</t>
  </si>
  <si>
    <t>R0190</t>
  </si>
  <si>
    <t>3235</t>
  </si>
  <si>
    <t>Najamnine za opremu</t>
  </si>
  <si>
    <t>R0191</t>
  </si>
  <si>
    <t>3236</t>
  </si>
  <si>
    <t>Obvezni i prev. zdravstveni pregledi zaposlenika</t>
  </si>
  <si>
    <t>R0192</t>
  </si>
  <si>
    <t>Ostale zdravstvene i veterinarske usluge</t>
  </si>
  <si>
    <t>2.500,00</t>
  </si>
  <si>
    <t>R0193</t>
  </si>
  <si>
    <t>3237</t>
  </si>
  <si>
    <t>Usluge odvjetnika i pravnog savjetovanja</t>
  </si>
  <si>
    <t>5.000,00</t>
  </si>
  <si>
    <t>R0193-01</t>
  </si>
  <si>
    <t>Ugovor o djelu</t>
  </si>
  <si>
    <t>24.000,00</t>
  </si>
  <si>
    <t>R0194</t>
  </si>
  <si>
    <t>Ostale intelektualne usluge</t>
  </si>
  <si>
    <t>R0195</t>
  </si>
  <si>
    <t>3238</t>
  </si>
  <si>
    <t>Usluge ažuriranja računalnih baza</t>
  </si>
  <si>
    <t>12.000,00</t>
  </si>
  <si>
    <t>R0196</t>
  </si>
  <si>
    <t>3239</t>
  </si>
  <si>
    <t>Ostale nespomenute usluge</t>
  </si>
  <si>
    <t>329</t>
  </si>
  <si>
    <t>Ostali nespomenuti rashodi poslovanja</t>
  </si>
  <si>
    <t>15.500,00</t>
  </si>
  <si>
    <t>R0197</t>
  </si>
  <si>
    <t>3292</t>
  </si>
  <si>
    <t>Premije osiguranja ostale imovine</t>
  </si>
  <si>
    <t>R0198</t>
  </si>
  <si>
    <t>3294</t>
  </si>
  <si>
    <t>Tuzemne članarine</t>
  </si>
  <si>
    <t>1.500,00</t>
  </si>
  <si>
    <t>R0199</t>
  </si>
  <si>
    <t>3299</t>
  </si>
  <si>
    <t>34</t>
  </si>
  <si>
    <t>Financijski rashodi</t>
  </si>
  <si>
    <t>343</t>
  </si>
  <si>
    <t>Ostali financijski rashodi</t>
  </si>
  <si>
    <t>R0200</t>
  </si>
  <si>
    <t>3431</t>
  </si>
  <si>
    <t>Usluge platnog prometa</t>
  </si>
  <si>
    <t>37</t>
  </si>
  <si>
    <t>Naknade građanima i kućanstvima na temelju osiguranja i druge naknade</t>
  </si>
  <si>
    <t>343.000,00</t>
  </si>
  <si>
    <t>372</t>
  </si>
  <si>
    <t>Ostale naknade građanima i kućanstvima iz proračuna</t>
  </si>
  <si>
    <t>R0201</t>
  </si>
  <si>
    <t>3722</t>
  </si>
  <si>
    <t>Sufinanciranje cijene prijevoza</t>
  </si>
  <si>
    <t>Kapitalni projekt K100001</t>
  </si>
  <si>
    <t>Opremanje škola po zakonskom standardu</t>
  </si>
  <si>
    <t>57.651,00</t>
  </si>
  <si>
    <t>4</t>
  </si>
  <si>
    <t xml:space="preserve">Rashodi za nabavu nefinancijske imovine                                                             </t>
  </si>
  <si>
    <t>42</t>
  </si>
  <si>
    <t>Rashodi za nabavu proizvedene dugotrajne imovine</t>
  </si>
  <si>
    <t>422</t>
  </si>
  <si>
    <t>Postrojenja i oprema</t>
  </si>
  <si>
    <t>R0203</t>
  </si>
  <si>
    <t>4221</t>
  </si>
  <si>
    <t>Uredski namještaj</t>
  </si>
  <si>
    <t>17.651,00</t>
  </si>
  <si>
    <t>R1294</t>
  </si>
  <si>
    <t>Računala i računalna oprema</t>
  </si>
  <si>
    <t>-</t>
  </si>
  <si>
    <t>R1295</t>
  </si>
  <si>
    <t>4227</t>
  </si>
  <si>
    <t>Strojevi</t>
  </si>
  <si>
    <t>Kapitalni projekt K100002</t>
  </si>
  <si>
    <t>Dodatna ulaganja na objektima OŠ po zakonskom standardu</t>
  </si>
  <si>
    <t>210.000,00</t>
  </si>
  <si>
    <t>45</t>
  </si>
  <si>
    <t>Rashodi za dodatna ulaganja na nefinancijskoj imovini</t>
  </si>
  <si>
    <t>451</t>
  </si>
  <si>
    <t>Dodatna ulaganja na građevinskim objektima</t>
  </si>
  <si>
    <t>R0207</t>
  </si>
  <si>
    <t>4511</t>
  </si>
  <si>
    <t>Dodatna ulaganja</t>
  </si>
  <si>
    <t>Program 0102</t>
  </si>
  <si>
    <t>Aktivnosti i projekti u osnovnom školstvu izvan standarda</t>
  </si>
  <si>
    <t>16.373.186,00</t>
  </si>
  <si>
    <t>Glazbena škola</t>
  </si>
  <si>
    <t>70.000,00</t>
  </si>
  <si>
    <t>Izvor  4.</t>
  </si>
  <si>
    <t>Prihodi za posebne namjene</t>
  </si>
  <si>
    <t>Izvor  4.7.</t>
  </si>
  <si>
    <t>Prihodi za posebne namjene PK</t>
  </si>
  <si>
    <t>50.000,00</t>
  </si>
  <si>
    <t>R0208</t>
  </si>
  <si>
    <t>Dnevnice</t>
  </si>
  <si>
    <t>3.000,00</t>
  </si>
  <si>
    <t>R0209</t>
  </si>
  <si>
    <t>Prijevoz na službenom putu</t>
  </si>
  <si>
    <t>R0207-01</t>
  </si>
  <si>
    <t>22.000,00</t>
  </si>
  <si>
    <t>R0210</t>
  </si>
  <si>
    <t>R0211</t>
  </si>
  <si>
    <t>R0211-01</t>
  </si>
  <si>
    <t>Materijal i dijelovi za tekuće i investicijsko održavanje građevinskih objekata</t>
  </si>
  <si>
    <t>R0216</t>
  </si>
  <si>
    <t>17.000,00</t>
  </si>
  <si>
    <t>R0217</t>
  </si>
  <si>
    <t xml:space="preserve">Usluge telefona, telefaksa                                                                          </t>
  </si>
  <si>
    <t>R0217-01</t>
  </si>
  <si>
    <t>Usluge tekućeg i investicijskog održavanja građevinskih objekata</t>
  </si>
  <si>
    <t>R0219</t>
  </si>
  <si>
    <t>Usluge tekućeg i investicijskog održavanja postrojenja i opreme</t>
  </si>
  <si>
    <t>R0219-02</t>
  </si>
  <si>
    <t>Ugovori o djelu</t>
  </si>
  <si>
    <t>R0219-03</t>
  </si>
  <si>
    <t>1.000,00</t>
  </si>
  <si>
    <t>R0222</t>
  </si>
  <si>
    <t>R0223</t>
  </si>
  <si>
    <t>4226</t>
  </si>
  <si>
    <t>Glazbeni instrumenti i oprema</t>
  </si>
  <si>
    <t>Aktivnost A100002</t>
  </si>
  <si>
    <t>Produženi boravak</t>
  </si>
  <si>
    <t>538.438,00</t>
  </si>
  <si>
    <t>Izvor  1.</t>
  </si>
  <si>
    <t>Opći prihodi i primici</t>
  </si>
  <si>
    <t>401.438,00</t>
  </si>
  <si>
    <t>Izvor  1.1.</t>
  </si>
  <si>
    <t>Prihodi od poreza</t>
  </si>
  <si>
    <t>31</t>
  </si>
  <si>
    <t>Rashodi za zaposlene</t>
  </si>
  <si>
    <t>399.438,00</t>
  </si>
  <si>
    <t>311</t>
  </si>
  <si>
    <t xml:space="preserve">Plaće (Bruto)                                                                                       </t>
  </si>
  <si>
    <t>324.000,00</t>
  </si>
  <si>
    <t>R0224</t>
  </si>
  <si>
    <t>3111</t>
  </si>
  <si>
    <t>Plaće za zaposlene</t>
  </si>
  <si>
    <t>312</t>
  </si>
  <si>
    <t>Ostali rashodi za zaposlene</t>
  </si>
  <si>
    <t>21.978,00</t>
  </si>
  <si>
    <t>R0225</t>
  </si>
  <si>
    <t>3121</t>
  </si>
  <si>
    <t>Darovi</t>
  </si>
  <si>
    <t>R0225-01</t>
  </si>
  <si>
    <t>Nakanda za bolst, invalisdnost i smrtni slučaj</t>
  </si>
  <si>
    <t>9.978,00</t>
  </si>
  <si>
    <t>R0225-02</t>
  </si>
  <si>
    <t>Regres za godišnji odmor</t>
  </si>
  <si>
    <t>313</t>
  </si>
  <si>
    <t>Doprinosi na plaće</t>
  </si>
  <si>
    <t>53.460,00</t>
  </si>
  <si>
    <t>R0226</t>
  </si>
  <si>
    <t>3132</t>
  </si>
  <si>
    <t>Doprinosi za obvezno zdravstveno osiguranje</t>
  </si>
  <si>
    <t>R0227-01</t>
  </si>
  <si>
    <t>3212</t>
  </si>
  <si>
    <t>Naknada za prijevoz na posao i s posla</t>
  </si>
  <si>
    <t>137.000,00</t>
  </si>
  <si>
    <t>135.000,00</t>
  </si>
  <si>
    <t>R0232</t>
  </si>
  <si>
    <t>3222</t>
  </si>
  <si>
    <t>Namirnice</t>
  </si>
  <si>
    <t>130.000,00</t>
  </si>
  <si>
    <t>R0232-01</t>
  </si>
  <si>
    <t>R0233</t>
  </si>
  <si>
    <t>Aktivnost A100006</t>
  </si>
  <si>
    <t>Plaće u prosvjeti - državni proračun</t>
  </si>
  <si>
    <t>14.343.434,00</t>
  </si>
  <si>
    <t>Izvor  5.7.</t>
  </si>
  <si>
    <t>Tekuće pomoći PK</t>
  </si>
  <si>
    <t>14.003.434,00</t>
  </si>
  <si>
    <t>11.688.434,00</t>
  </si>
  <si>
    <t>R0283</t>
  </si>
  <si>
    <t>11.217.100,00</t>
  </si>
  <si>
    <t>Plaće po sudskim presudama</t>
  </si>
  <si>
    <t>R1298</t>
  </si>
  <si>
    <t>R0283-01</t>
  </si>
  <si>
    <t>3113</t>
  </si>
  <si>
    <t>Plaće za prekovremeni rad</t>
  </si>
  <si>
    <t>66.334,00</t>
  </si>
  <si>
    <t>R0283-02</t>
  </si>
  <si>
    <t>3114</t>
  </si>
  <si>
    <t>Plaća za posebne uvjete rada</t>
  </si>
  <si>
    <t>105.000,00</t>
  </si>
  <si>
    <t>435.000,00</t>
  </si>
  <si>
    <t>R0286</t>
  </si>
  <si>
    <t>Ostali nenavedeni rashodi za zaposlene</t>
  </si>
  <si>
    <t>R0286-04</t>
  </si>
  <si>
    <t>Nagrade</t>
  </si>
  <si>
    <t>360.000,00</t>
  </si>
  <si>
    <t>R0286-05</t>
  </si>
  <si>
    <t>Naknade za bolest,invalidnost i smrtni slučaj</t>
  </si>
  <si>
    <t>1.880.000,00</t>
  </si>
  <si>
    <t>R0286-01</t>
  </si>
  <si>
    <t>340.000,00</t>
  </si>
  <si>
    <t>270.000,00</t>
  </si>
  <si>
    <t>R0286-02</t>
  </si>
  <si>
    <t>Naknade za prijevoz na posao i s posla</t>
  </si>
  <si>
    <t>R0286-07</t>
  </si>
  <si>
    <t>60.000,00</t>
  </si>
  <si>
    <t>R0286-06</t>
  </si>
  <si>
    <t>3295</t>
  </si>
  <si>
    <t>Novčana naknada poslodavca zbog nezapošlj osoba s inv</t>
  </si>
  <si>
    <t>3296</t>
  </si>
  <si>
    <t>Troškovi sudskih postupaka</t>
  </si>
  <si>
    <t>R1299</t>
  </si>
  <si>
    <t>Aktivnost A100007</t>
  </si>
  <si>
    <t>Školska kuhinja</t>
  </si>
  <si>
    <t>143.500,00</t>
  </si>
  <si>
    <t>136.500,00</t>
  </si>
  <si>
    <t>R0234</t>
  </si>
  <si>
    <t>R0235</t>
  </si>
  <si>
    <t>R0235-01</t>
  </si>
  <si>
    <t>R0235-02</t>
  </si>
  <si>
    <t>R0238</t>
  </si>
  <si>
    <t>113.500,00</t>
  </si>
  <si>
    <t>R0238-01</t>
  </si>
  <si>
    <t>Ostali materijal za proizvodnju energije (plin)</t>
  </si>
  <si>
    <t>R0241</t>
  </si>
  <si>
    <t>Materijal i dijelovi za tekuće i investicijsko održavanje porojenja i opreme</t>
  </si>
  <si>
    <t>R0242</t>
  </si>
  <si>
    <t>7.000,00</t>
  </si>
  <si>
    <t>R0244</t>
  </si>
  <si>
    <t>Usluge tekućeg i investicijskog održavanja postrojenja i opre</t>
  </si>
  <si>
    <t>R0248</t>
  </si>
  <si>
    <t>Obvezni i preventivni zdravstveni pregledi zaposlenika</t>
  </si>
  <si>
    <t>Uređaji</t>
  </si>
  <si>
    <t>R1296-01</t>
  </si>
  <si>
    <t>Aktivnost A100009</t>
  </si>
  <si>
    <t>Gradska sportska dvorana</t>
  </si>
  <si>
    <t>21.000,00</t>
  </si>
  <si>
    <t>Izvor  3.</t>
  </si>
  <si>
    <t>Vlastiti prihodi</t>
  </si>
  <si>
    <t>Izvor  3.1.</t>
  </si>
  <si>
    <t>Vlastiti prihodi  OŠ Gospić</t>
  </si>
  <si>
    <t>16.000,00</t>
  </si>
  <si>
    <t>R1216</t>
  </si>
  <si>
    <t>R1217</t>
  </si>
  <si>
    <t>R1218</t>
  </si>
  <si>
    <t>R1219</t>
  </si>
  <si>
    <t>R1220</t>
  </si>
  <si>
    <t>R1221</t>
  </si>
  <si>
    <t>Materijal i dijelovi za tekuće i investicijsko održavanje postrojenja i opreme</t>
  </si>
  <si>
    <t>R1222</t>
  </si>
  <si>
    <t>R1224</t>
  </si>
  <si>
    <t>Službena, radna i zaštitna odjeća i obuća</t>
  </si>
  <si>
    <t>R1225</t>
  </si>
  <si>
    <t>R1226</t>
  </si>
  <si>
    <t>R1227</t>
  </si>
  <si>
    <t>Sportska oprema</t>
  </si>
  <si>
    <t>Izvor  5.3.</t>
  </si>
  <si>
    <t>Tekuće pomoći</t>
  </si>
  <si>
    <t>R1227-01</t>
  </si>
  <si>
    <t>Ostali materijali za proizvodnju energije (ugljen, drva, teško ulje)</t>
  </si>
  <si>
    <t>R1219-03</t>
  </si>
  <si>
    <t>R1219-01</t>
  </si>
  <si>
    <t>R1125-01</t>
  </si>
  <si>
    <t>R1225-02</t>
  </si>
  <si>
    <t>R1219-02</t>
  </si>
  <si>
    <t>Aktivnost A100010</t>
  </si>
  <si>
    <t>Sufinanciranje prijevoza TUR</t>
  </si>
  <si>
    <t>48.000,00</t>
  </si>
  <si>
    <t>8.000,00</t>
  </si>
  <si>
    <t>R1229-02</t>
  </si>
  <si>
    <t>Ostali materijal</t>
  </si>
  <si>
    <t>R1229-01</t>
  </si>
  <si>
    <t xml:space="preserve">Namirnice </t>
  </si>
  <si>
    <t>40.000,00</t>
  </si>
  <si>
    <t>R1229</t>
  </si>
  <si>
    <t>Tekući projekt T100002</t>
  </si>
  <si>
    <t>Redovna djelatnost škole izvan standarda</t>
  </si>
  <si>
    <t>142.109,00</t>
  </si>
  <si>
    <t>60.909,00</t>
  </si>
  <si>
    <t>R0199-01</t>
  </si>
  <si>
    <t>23.000,00</t>
  </si>
  <si>
    <t>R0273-01</t>
  </si>
  <si>
    <t>R0273</t>
  </si>
  <si>
    <t>Ostali materijal za potrebe redovnog pos.</t>
  </si>
  <si>
    <t>R0273-02</t>
  </si>
  <si>
    <t>Učenička zadruga</t>
  </si>
  <si>
    <t>11.000,00</t>
  </si>
  <si>
    <t>R0262</t>
  </si>
  <si>
    <t>R0274</t>
  </si>
  <si>
    <t>424</t>
  </si>
  <si>
    <t xml:space="preserve">Knjige, umjetnička djela i ostale izložbene vrijednosti                                             </t>
  </si>
  <si>
    <t>4241</t>
  </si>
  <si>
    <t>Knjige</t>
  </si>
  <si>
    <t>37.000,00</t>
  </si>
  <si>
    <t>9.000,00</t>
  </si>
  <si>
    <t>R0255-01</t>
  </si>
  <si>
    <t>R0264-01</t>
  </si>
  <si>
    <t>R0264</t>
  </si>
  <si>
    <t>18.000,00</t>
  </si>
  <si>
    <t>R0281</t>
  </si>
  <si>
    <t>Osiguranje učenika</t>
  </si>
  <si>
    <t>Izvor  6.</t>
  </si>
  <si>
    <t>Donacije</t>
  </si>
  <si>
    <t>Izvor  6.1.</t>
  </si>
  <si>
    <t>Donacije PK</t>
  </si>
  <si>
    <t>R0281-02</t>
  </si>
  <si>
    <t>Izvor  7.</t>
  </si>
  <si>
    <t>Prihodi od prodaje nefinancijske imovine</t>
  </si>
  <si>
    <t>1.200,00</t>
  </si>
  <si>
    <t>Izvor  7.3.</t>
  </si>
  <si>
    <t>Prihodi od prodaje imovine PK</t>
  </si>
  <si>
    <t>R0267-01</t>
  </si>
  <si>
    <t>Tekući projekt T100003</t>
  </si>
  <si>
    <t>Ostale aktivnosti i projekti (vannastavni)</t>
  </si>
  <si>
    <t>167.250,00</t>
  </si>
  <si>
    <t>14.580,00</t>
  </si>
  <si>
    <t>10.580,00</t>
  </si>
  <si>
    <t>R0271</t>
  </si>
  <si>
    <t xml:space="preserve">Prijevoz - ekskurzije                                                                               </t>
  </si>
  <si>
    <t>R0272</t>
  </si>
  <si>
    <t>Tuzemne članarine EKO škola</t>
  </si>
  <si>
    <t>50,00</t>
  </si>
  <si>
    <t>R0281-01</t>
  </si>
  <si>
    <t>152.620,00</t>
  </si>
  <si>
    <t>324</t>
  </si>
  <si>
    <t xml:space="preserve">Naknade troškova osobama izvan radnog odnosa                                                        </t>
  </si>
  <si>
    <t>142.620,00</t>
  </si>
  <si>
    <t>R0279</t>
  </si>
  <si>
    <t>3241</t>
  </si>
  <si>
    <t>Naknade ostalih troškova - volonteri</t>
  </si>
  <si>
    <t>R0280</t>
  </si>
  <si>
    <t>Ostali nesp. rashodi poslovanja ŽSV</t>
  </si>
  <si>
    <t>Tekući projekt T100005</t>
  </si>
  <si>
    <t>Korak prema jednakosti (MZOS-EU)</t>
  </si>
  <si>
    <t>403.825,00</t>
  </si>
  <si>
    <t>29.913,00</t>
  </si>
  <si>
    <t>Izvor  1.2.</t>
  </si>
  <si>
    <t>Ostali opći prihodi</t>
  </si>
  <si>
    <t>28.765,00</t>
  </si>
  <si>
    <t>22.594,00</t>
  </si>
  <si>
    <t>R0150</t>
  </si>
  <si>
    <t>Plaće 8%</t>
  </si>
  <si>
    <t>2.444,00</t>
  </si>
  <si>
    <t>R0150-01</t>
  </si>
  <si>
    <t>Regres</t>
  </si>
  <si>
    <t>1.222,00</t>
  </si>
  <si>
    <t>R0156-05</t>
  </si>
  <si>
    <t>3.727,00</t>
  </si>
  <si>
    <t>R0157-02</t>
  </si>
  <si>
    <t>Doprinos za zdravstvo</t>
  </si>
  <si>
    <t>1.148,00</t>
  </si>
  <si>
    <t>R0152-03</t>
  </si>
  <si>
    <t>R0152</t>
  </si>
  <si>
    <t>Prijevoz 8%</t>
  </si>
  <si>
    <t>R0152-02</t>
  </si>
  <si>
    <t>Tečajevi i stručni ispiti</t>
  </si>
  <si>
    <t>373.912,00</t>
  </si>
  <si>
    <t>Izvor  5.6.</t>
  </si>
  <si>
    <t xml:space="preserve"> Prijenos sredstva EU</t>
  </si>
  <si>
    <t>359.560,00</t>
  </si>
  <si>
    <t>282.406,00</t>
  </si>
  <si>
    <t>R0156</t>
  </si>
  <si>
    <t>30.556,00</t>
  </si>
  <si>
    <t>R0156-01</t>
  </si>
  <si>
    <t>15.278,00</t>
  </si>
  <si>
    <t>R0156-04</t>
  </si>
  <si>
    <t>46.598,00</t>
  </si>
  <si>
    <t>R0157</t>
  </si>
  <si>
    <t>14.352,00</t>
  </si>
  <si>
    <t>R0152-04</t>
  </si>
  <si>
    <t>R0161</t>
  </si>
  <si>
    <t>Naknade za prijevoz</t>
  </si>
  <si>
    <t>R0156-06</t>
  </si>
  <si>
    <t>Tekući projekt T100007</t>
  </si>
  <si>
    <t>Shema školskog voća i povrća</t>
  </si>
  <si>
    <t>33.000,00</t>
  </si>
  <si>
    <t>R0163-01</t>
  </si>
  <si>
    <t>Tekući projekt T100008</t>
  </si>
  <si>
    <t>U zagrljaju zdrave prehrane</t>
  </si>
  <si>
    <t>142.630,00</t>
  </si>
  <si>
    <t>R1017</t>
  </si>
  <si>
    <t>Tekući projekt T100009</t>
  </si>
  <si>
    <t>Udžbenici</t>
  </si>
  <si>
    <t>320.000,00</t>
  </si>
  <si>
    <t>R1228</t>
  </si>
  <si>
    <t xml:space="preserve">Uredski namještaj </t>
  </si>
  <si>
    <t>IZVJEŠTAJ O IZVRŠENJU FINANCIJSKOG PLANA ZA 2022. GODINU</t>
  </si>
  <si>
    <t>Izvršenje Financijskog plana OŠ dr.Jure Turića, Gospić za 2022. godinu ostvaren je kako slijedi:</t>
  </si>
  <si>
    <t xml:space="preserve">     Izvještaj izvršenja financijskog plana za 2022. godinu čini izvršenje prihoda i rashoda te primitaka i izdataka po ekonomskoj klasifikaciji  te izvršenje rashoda prema izvorima i programskoj klasifikaciji.</t>
  </si>
  <si>
    <t>I. OPĆI DIO KONSOLIDIRANOG PRORAČUNA za razdoblje od 01.01.2022. do 31.12.2022.</t>
  </si>
  <si>
    <t>Ostvarenje 2022. (4.)</t>
  </si>
  <si>
    <t>RASHODI DO 31.12.2022. UKUPNO PO IZVORIMA</t>
  </si>
  <si>
    <t>Izvještaj o izvršenju financijskog plana 2022.prema programskoj i ekonomskoj klasifikaciji te izvorima financiranja Osnovne škole dr. Jure Turić</t>
  </si>
  <si>
    <t>Ostvarenje preth. god.  31.12.2021.(1)</t>
  </si>
  <si>
    <t>6331 Tekuće pomoći proračunu iz drugog proračuna</t>
  </si>
  <si>
    <t>PRIHODI DO 31.12.2022. UKUPNO PO IZVORIMA</t>
  </si>
  <si>
    <t>R1376-01</t>
  </si>
  <si>
    <t>Postrojenje i oprema</t>
  </si>
  <si>
    <t>R0233-02</t>
  </si>
  <si>
    <t>Izvor  8.</t>
  </si>
  <si>
    <t>Primici</t>
  </si>
  <si>
    <t>Izvor  8.3.</t>
  </si>
  <si>
    <t>Primici od prodaje dionica-PK</t>
  </si>
  <si>
    <t>R0267-05</t>
  </si>
  <si>
    <t>R0267-03</t>
  </si>
  <si>
    <t>Tekući projekt T100011</t>
  </si>
  <si>
    <t>Projekt Škola</t>
  </si>
  <si>
    <t>R1228-01</t>
  </si>
  <si>
    <t>R1228-02</t>
  </si>
  <si>
    <t>R1228-03</t>
  </si>
  <si>
    <t xml:space="preserve">Sitni inventar </t>
  </si>
  <si>
    <t>R1228-04</t>
  </si>
  <si>
    <t xml:space="preserve">Ostale nespomenute usluge </t>
  </si>
  <si>
    <t>R1228-05</t>
  </si>
  <si>
    <t>Izvještaj o izvršenju financijskog plana 2022.godine Osnovne škole dr. Jure Turića po izvorima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</si>
</sst>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rgb="FF000000"/>
      <name val="Microsoft Sans Serif"/>
      <family val="2"/>
      <charset val="238"/>
    </font>
    <font>
      <b/>
      <sz val="9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b/>
      <sz val="8"/>
      <color rgb="FF000000"/>
      <name val="Arimo"/>
      <charset val="238"/>
    </font>
    <font>
      <b/>
      <sz val="12"/>
      <color rgb="FF000000"/>
      <name val="Arimo"/>
      <family val="2"/>
    </font>
    <font>
      <sz val="8"/>
      <color rgb="FF000000"/>
      <name val="Arimo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Arimo"/>
      <family val="2"/>
    </font>
    <font>
      <b/>
      <sz val="7"/>
      <color rgb="FFFFFFFF"/>
      <name val="Arimo"/>
      <family val="2"/>
    </font>
    <font>
      <sz val="9"/>
      <color rgb="FF9C0006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51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33" borderId="11" xfId="0" applyFont="1" applyFill="1" applyBorder="1" applyAlignment="1">
      <alignment horizontal="left"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0" fontId="20" fillId="0" borderId="0" xfId="0" applyFont="1"/>
    <xf numFmtId="0" fontId="23" fillId="33" borderId="11" xfId="0" applyFont="1" applyFill="1" applyBorder="1" applyAlignment="1">
      <alignment horizontal="left" wrapText="1"/>
    </xf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0" fontId="21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7" xfId="0" applyNumberFormat="1" applyFont="1" applyFill="1" applyBorder="1" applyAlignment="1">
      <alignment horizontal="right" wrapText="1" indent="1"/>
    </xf>
    <xf numFmtId="0" fontId="30" fillId="33" borderId="17" xfId="0" applyFont="1" applyFill="1" applyBorder="1" applyAlignment="1">
      <alignment horizontal="left" wrapText="1" indent="1"/>
    </xf>
    <xf numFmtId="4" fontId="30" fillId="33" borderId="19" xfId="0" applyNumberFormat="1" applyFont="1" applyFill="1" applyBorder="1" applyAlignment="1">
      <alignment horizontal="right" wrapText="1" indent="1"/>
    </xf>
    <xf numFmtId="4" fontId="30" fillId="33" borderId="20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left" wrapText="1"/>
    </xf>
    <xf numFmtId="0" fontId="30" fillId="33" borderId="15" xfId="0" applyFont="1" applyFill="1" applyBorder="1" applyAlignment="1">
      <alignment horizontal="left" wrapText="1"/>
    </xf>
    <xf numFmtId="0" fontId="30" fillId="33" borderId="16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4" fontId="30" fillId="33" borderId="11" xfId="0" applyNumberFormat="1" applyFont="1" applyFill="1" applyBorder="1" applyAlignment="1">
      <alignment horizontal="lef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21" fillId="36" borderId="11" xfId="0" applyFont="1" applyFill="1" applyBorder="1" applyAlignment="1">
      <alignment horizontal="left" wrapText="1"/>
    </xf>
    <xf numFmtId="4" fontId="19" fillId="36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33" borderId="11" xfId="0" applyFont="1" applyFill="1" applyBorder="1" applyAlignment="1">
      <alignment horizontal="left" wrapText="1"/>
    </xf>
    <xf numFmtId="0" fontId="39" fillId="33" borderId="11" xfId="0" applyFont="1" applyFill="1" applyBorder="1" applyAlignment="1">
      <alignment horizontal="right" wrapText="1"/>
    </xf>
    <xf numFmtId="0" fontId="37" fillId="33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/>
    </xf>
    <xf numFmtId="0" fontId="36" fillId="33" borderId="11" xfId="0" applyFont="1" applyFill="1" applyBorder="1" applyAlignment="1">
      <alignment horizontal="left" wrapText="1"/>
    </xf>
    <xf numFmtId="4" fontId="41" fillId="33" borderId="11" xfId="0" applyNumberFormat="1" applyFont="1" applyFill="1" applyBorder="1" applyAlignment="1">
      <alignment horizontal="right" wrapText="1"/>
    </xf>
    <xf numFmtId="0" fontId="42" fillId="0" borderId="0" xfId="0" applyFont="1"/>
    <xf numFmtId="0" fontId="43" fillId="33" borderId="11" xfId="0" applyFont="1" applyFill="1" applyBorder="1" applyAlignment="1">
      <alignment horizontal="left" wrapText="1"/>
    </xf>
    <xf numFmtId="0" fontId="27" fillId="0" borderId="0" xfId="0" applyFont="1"/>
    <xf numFmtId="0" fontId="44" fillId="0" borderId="0" xfId="0" applyFont="1"/>
    <xf numFmtId="0" fontId="43" fillId="33" borderId="11" xfId="0" applyFont="1" applyFill="1" applyBorder="1" applyAlignment="1">
      <alignment horizontal="left" vertical="center" wrapText="1"/>
    </xf>
    <xf numFmtId="0" fontId="46" fillId="0" borderId="0" xfId="0" applyFont="1"/>
    <xf numFmtId="4" fontId="45" fillId="33" borderId="11" xfId="0" applyNumberFormat="1" applyFont="1" applyFill="1" applyBorder="1" applyAlignment="1">
      <alignment horizontal="right" wrapText="1" indent="1"/>
    </xf>
    <xf numFmtId="0" fontId="32" fillId="33" borderId="11" xfId="0" applyFont="1" applyFill="1" applyBorder="1" applyAlignment="1">
      <alignment horizontal="right" wrapText="1" indent="1"/>
    </xf>
    <xf numFmtId="0" fontId="36" fillId="33" borderId="11" xfId="0" applyFont="1" applyFill="1" applyBorder="1" applyAlignment="1">
      <alignment horizontal="right" wrapText="1"/>
    </xf>
    <xf numFmtId="0" fontId="47" fillId="33" borderId="1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48" fillId="33" borderId="11" xfId="0" applyFont="1" applyFill="1" applyBorder="1" applyAlignment="1">
      <alignment horizontal="center" wrapText="1"/>
    </xf>
    <xf numFmtId="0" fontId="48" fillId="33" borderId="11" xfId="0" applyFont="1" applyFill="1" applyBorder="1" applyAlignment="1">
      <alignment horizontal="right" wrapText="1"/>
    </xf>
    <xf numFmtId="0" fontId="37" fillId="33" borderId="11" xfId="0" applyFont="1" applyFill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48" fillId="33" borderId="11" xfId="0" applyFont="1" applyFill="1" applyBorder="1" applyAlignment="1">
      <alignment wrapText="1"/>
    </xf>
    <xf numFmtId="4" fontId="48" fillId="33" borderId="11" xfId="0" applyNumberFormat="1" applyFont="1" applyFill="1" applyBorder="1" applyAlignment="1">
      <alignment wrapText="1"/>
    </xf>
    <xf numFmtId="4" fontId="39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10" fillId="6" borderId="5" xfId="10" applyAlignment="1">
      <alignment horizontal="left" wrapText="1"/>
    </xf>
    <xf numFmtId="4" fontId="10" fillId="6" borderId="5" xfId="10" applyNumberFormat="1" applyAlignment="1">
      <alignment wrapText="1"/>
    </xf>
    <xf numFmtId="0" fontId="10" fillId="6" borderId="5" xfId="10" applyAlignment="1">
      <alignment horizontal="right" wrapText="1"/>
    </xf>
    <xf numFmtId="0" fontId="10" fillId="6" borderId="5" xfId="10" applyAlignment="1">
      <alignment horizontal="center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shrinkToFit="1"/>
    </xf>
    <xf numFmtId="0" fontId="51" fillId="0" borderId="0" xfId="42"/>
    <xf numFmtId="0" fontId="51" fillId="37" borderId="22" xfId="42" applyFill="1" applyBorder="1" applyAlignment="1" applyProtection="1">
      <alignment wrapText="1"/>
      <protection locked="0"/>
    </xf>
    <xf numFmtId="0" fontId="54" fillId="38" borderId="22" xfId="42" applyFont="1" applyFill="1" applyBorder="1" applyAlignment="1">
      <alignment horizontal="right" vertical="center" wrapText="1"/>
    </xf>
    <xf numFmtId="2" fontId="54" fillId="38" borderId="22" xfId="42" applyNumberFormat="1" applyFont="1" applyFill="1" applyBorder="1" applyAlignment="1">
      <alignment horizontal="right" vertical="center" wrapText="1"/>
    </xf>
    <xf numFmtId="0" fontId="53" fillId="37" borderId="22" xfId="42" applyFont="1" applyFill="1" applyBorder="1" applyAlignment="1">
      <alignment horizontal="right" vertical="center" wrapText="1"/>
    </xf>
    <xf numFmtId="0" fontId="7" fillId="3" borderId="22" xfId="7" applyNumberFormat="1" applyBorder="1" applyAlignment="1" applyProtection="1">
      <alignment wrapText="1"/>
      <protection locked="0"/>
    </xf>
    <xf numFmtId="0" fontId="7" fillId="3" borderId="22" xfId="7" applyNumberFormat="1" applyBorder="1" applyAlignment="1" applyProtection="1">
      <alignment horizontal="right" vertical="center" wrapText="1"/>
    </xf>
    <xf numFmtId="2" fontId="7" fillId="3" borderId="22" xfId="7" applyNumberFormat="1" applyBorder="1" applyAlignment="1" applyProtection="1">
      <alignment horizontal="right" vertical="center" wrapText="1"/>
    </xf>
    <xf numFmtId="0" fontId="52" fillId="37" borderId="22" xfId="42" applyFont="1" applyFill="1" applyBorder="1" applyAlignment="1">
      <alignment horizontal="right" vertical="center" wrapText="1"/>
    </xf>
    <xf numFmtId="0" fontId="53" fillId="37" borderId="22" xfId="42" applyFont="1" applyFill="1" applyBorder="1" applyAlignment="1">
      <alignment horizontal="left" vertical="center" wrapText="1"/>
    </xf>
    <xf numFmtId="4" fontId="53" fillId="37" borderId="22" xfId="42" applyNumberFormat="1" applyFont="1" applyFill="1" applyBorder="1" applyAlignment="1">
      <alignment horizontal="right" vertical="center" wrapText="1"/>
    </xf>
    <xf numFmtId="0" fontId="35" fillId="0" borderId="22" xfId="0" applyFont="1" applyBorder="1" applyAlignment="1">
      <alignment horizontal="left" wrapText="1"/>
    </xf>
    <xf numFmtId="0" fontId="7" fillId="3" borderId="22" xfId="7" applyBorder="1" applyAlignment="1">
      <alignment horizontal="left" wrapText="1"/>
    </xf>
    <xf numFmtId="0" fontId="35" fillId="0" borderId="22" xfId="0" applyFont="1" applyBorder="1" applyAlignment="1">
      <alignment horizontal="left" shrinkToFit="1"/>
    </xf>
    <xf numFmtId="0" fontId="51" fillId="37" borderId="22" xfId="42" applyFill="1" applyBorder="1" applyAlignment="1" applyProtection="1">
      <alignment shrinkToFit="1"/>
      <protection locked="0"/>
    </xf>
    <xf numFmtId="0" fontId="53" fillId="37" borderId="22" xfId="42" applyFont="1" applyFill="1" applyBorder="1" applyAlignment="1">
      <alignment horizontal="right" vertical="center" shrinkToFit="1"/>
    </xf>
    <xf numFmtId="0" fontId="58" fillId="37" borderId="22" xfId="42" applyFont="1" applyFill="1" applyBorder="1" applyAlignment="1" applyProtection="1">
      <alignment wrapText="1"/>
      <protection locked="0"/>
    </xf>
    <xf numFmtId="0" fontId="53" fillId="8" borderId="8" xfId="15" applyNumberFormat="1" applyFont="1" applyAlignment="1" applyProtection="1">
      <alignment horizontal="right" vertical="center" wrapText="1"/>
    </xf>
    <xf numFmtId="2" fontId="54" fillId="38" borderId="22" xfId="43" applyNumberFormat="1" applyFont="1" applyFill="1" applyBorder="1" applyAlignment="1" applyProtection="1">
      <alignment horizontal="right" vertical="center" wrapText="1"/>
    </xf>
    <xf numFmtId="0" fontId="55" fillId="37" borderId="22" xfId="42" applyFont="1" applyFill="1" applyBorder="1" applyAlignment="1">
      <alignment horizontal="right" vertical="center" wrapText="1"/>
    </xf>
    <xf numFmtId="0" fontId="52" fillId="37" borderId="22" xfId="42" applyFont="1" applyFill="1" applyBorder="1" applyAlignment="1">
      <alignment horizontal="left" vertical="distributed" wrapText="1"/>
    </xf>
    <xf numFmtId="0" fontId="52" fillId="37" borderId="22" xfId="42" applyFont="1" applyFill="1" applyBorder="1" applyAlignment="1">
      <alignment horizontal="left" vertical="center" wrapText="1"/>
    </xf>
    <xf numFmtId="4" fontId="52" fillId="37" borderId="22" xfId="42" applyNumberFormat="1" applyFont="1" applyFill="1" applyBorder="1" applyAlignment="1">
      <alignment horizontal="right" vertical="center" wrapText="1"/>
    </xf>
    <xf numFmtId="0" fontId="52" fillId="37" borderId="24" xfId="42" applyFont="1" applyFill="1" applyBorder="1" applyAlignment="1">
      <alignment horizontal="right" vertical="center" wrapText="1"/>
    </xf>
    <xf numFmtId="0" fontId="52" fillId="37" borderId="23" xfId="42" applyFont="1" applyFill="1" applyBorder="1" applyAlignment="1">
      <alignment horizontal="right" vertical="center" wrapText="1"/>
    </xf>
    <xf numFmtId="164" fontId="35" fillId="0" borderId="0" xfId="0" applyNumberFormat="1" applyFont="1" applyAlignment="1">
      <alignment horizontal="left" wrapText="1"/>
    </xf>
    <xf numFmtId="164" fontId="53" fillId="37" borderId="22" xfId="42" applyNumberFormat="1" applyFont="1" applyFill="1" applyBorder="1" applyAlignment="1">
      <alignment horizontal="right" vertical="center" wrapText="1"/>
    </xf>
    <xf numFmtId="164" fontId="7" fillId="3" borderId="22" xfId="7" applyNumberFormat="1" applyBorder="1" applyAlignment="1" applyProtection="1">
      <alignment horizontal="right" vertical="center" wrapText="1"/>
    </xf>
    <xf numFmtId="164" fontId="52" fillId="37" borderId="22" xfId="42" applyNumberFormat="1" applyFont="1" applyFill="1" applyBorder="1" applyAlignment="1">
      <alignment horizontal="right" vertical="center" wrapText="1"/>
    </xf>
    <xf numFmtId="164" fontId="53" fillId="8" borderId="8" xfId="15" applyNumberFormat="1" applyFont="1" applyAlignment="1" applyProtection="1">
      <alignment horizontal="right" vertical="center" wrapText="1"/>
    </xf>
    <xf numFmtId="164" fontId="53" fillId="37" borderId="22" xfId="42" applyNumberFormat="1" applyFont="1" applyFill="1" applyBorder="1" applyAlignment="1">
      <alignment horizontal="right" vertical="center" shrinkToFit="1"/>
    </xf>
    <xf numFmtId="164" fontId="53" fillId="37" borderId="24" xfId="42" applyNumberFormat="1" applyFont="1" applyFill="1" applyBorder="1" applyAlignment="1">
      <alignment horizontal="right" vertical="center" wrapText="1"/>
    </xf>
    <xf numFmtId="164" fontId="55" fillId="37" borderId="24" xfId="42" applyNumberFormat="1" applyFont="1" applyFill="1" applyBorder="1" applyAlignment="1">
      <alignment horizontal="right" vertical="center" wrapText="1"/>
    </xf>
    <xf numFmtId="164" fontId="61" fillId="38" borderId="22" xfId="42" applyNumberFormat="1" applyFont="1" applyFill="1" applyBorder="1" applyAlignment="1">
      <alignment horizontal="right" vertical="center" wrapText="1"/>
    </xf>
    <xf numFmtId="164" fontId="62" fillId="3" borderId="22" xfId="7" applyNumberFormat="1" applyFont="1" applyBorder="1" applyAlignment="1" applyProtection="1">
      <alignment horizontal="right" vertical="center" wrapText="1"/>
    </xf>
    <xf numFmtId="0" fontId="53" fillId="39" borderId="22" xfId="42" applyFont="1" applyFill="1" applyBorder="1" applyAlignment="1">
      <alignment horizontal="right" vertical="center" wrapText="1"/>
    </xf>
    <xf numFmtId="164" fontId="53" fillId="39" borderId="22" xfId="42" applyNumberFormat="1" applyFont="1" applyFill="1" applyBorder="1" applyAlignment="1">
      <alignment horizontal="right" vertical="center" wrapText="1"/>
    </xf>
    <xf numFmtId="4" fontId="63" fillId="33" borderId="11" xfId="0" applyNumberFormat="1" applyFont="1" applyFill="1" applyBorder="1" applyAlignment="1">
      <alignment horizontal="right" wrapText="1" indent="1"/>
    </xf>
    <xf numFmtId="4" fontId="63" fillId="33" borderId="11" xfId="0" applyNumberFormat="1" applyFont="1" applyFill="1" applyBorder="1" applyAlignment="1">
      <alignment horizontal="left" wrapText="1" indent="1"/>
    </xf>
    <xf numFmtId="4" fontId="63" fillId="33" borderId="17" xfId="0" applyNumberFormat="1" applyFont="1" applyFill="1" applyBorder="1" applyAlignment="1">
      <alignment horizontal="right" wrapText="1" indent="1"/>
    </xf>
    <xf numFmtId="4" fontId="35" fillId="0" borderId="0" xfId="0" applyNumberFormat="1" applyFont="1" applyAlignment="1">
      <alignment horizontal="left" wrapText="1"/>
    </xf>
    <xf numFmtId="16" fontId="35" fillId="0" borderId="0" xfId="0" applyNumberFormat="1" applyFont="1" applyAlignment="1">
      <alignment horizontal="left" wrapText="1"/>
    </xf>
    <xf numFmtId="4" fontId="64" fillId="36" borderId="11" xfId="7" applyNumberFormat="1" applyFont="1" applyFill="1" applyBorder="1" applyAlignment="1">
      <alignment wrapText="1"/>
    </xf>
    <xf numFmtId="4" fontId="65" fillId="33" borderId="11" xfId="0" applyNumberFormat="1" applyFont="1" applyFill="1" applyBorder="1" applyAlignment="1">
      <alignment horizontal="right" wrapText="1" indent="1"/>
    </xf>
    <xf numFmtId="4" fontId="65" fillId="33" borderId="15" xfId="0" applyNumberFormat="1" applyFont="1" applyFill="1" applyBorder="1" applyAlignment="1">
      <alignment horizontal="left" wrapText="1" indent="1"/>
    </xf>
    <xf numFmtId="4" fontId="43" fillId="33" borderId="11" xfId="0" applyNumberFormat="1" applyFont="1" applyFill="1" applyBorder="1" applyAlignment="1">
      <alignment horizontal="right" wrapText="1" indent="1"/>
    </xf>
    <xf numFmtId="4" fontId="29" fillId="33" borderId="11" xfId="0" applyNumberFormat="1" applyFont="1" applyFill="1" applyBorder="1" applyAlignment="1">
      <alignment horizontal="right" wrapText="1" indent="1"/>
    </xf>
    <xf numFmtId="4" fontId="43" fillId="33" borderId="15" xfId="0" applyNumberFormat="1" applyFont="1" applyFill="1" applyBorder="1" applyAlignment="1">
      <alignment horizontal="right" wrapText="1" indent="1"/>
    </xf>
    <xf numFmtId="4" fontId="43" fillId="33" borderId="15" xfId="0" applyNumberFormat="1" applyFont="1" applyFill="1" applyBorder="1" applyAlignment="1">
      <alignment horizontal="left" wrapText="1" indent="1"/>
    </xf>
    <xf numFmtId="0" fontId="34" fillId="35" borderId="0" xfId="0" applyFont="1" applyFill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52" fillId="37" borderId="22" xfId="42" applyFont="1" applyFill="1" applyBorder="1" applyAlignment="1">
      <alignment horizontal="left" vertical="center" wrapText="1"/>
    </xf>
    <xf numFmtId="4" fontId="52" fillId="37" borderId="22" xfId="42" applyNumberFormat="1" applyFont="1" applyFill="1" applyBorder="1" applyAlignment="1">
      <alignment horizontal="right" vertical="center" wrapText="1"/>
    </xf>
    <xf numFmtId="0" fontId="52" fillId="37" borderId="22" xfId="42" applyFont="1" applyFill="1" applyBorder="1" applyAlignment="1">
      <alignment horizontal="right" vertical="center" wrapText="1"/>
    </xf>
    <xf numFmtId="0" fontId="57" fillId="37" borderId="24" xfId="42" applyFont="1" applyFill="1" applyBorder="1" applyAlignment="1">
      <alignment horizontal="right" vertical="center" wrapText="1"/>
    </xf>
    <xf numFmtId="0" fontId="57" fillId="37" borderId="23" xfId="42" applyFont="1" applyFill="1" applyBorder="1" applyAlignment="1">
      <alignment horizontal="right" vertical="center" wrapText="1"/>
    </xf>
    <xf numFmtId="0" fontId="52" fillId="37" borderId="24" xfId="42" applyFont="1" applyFill="1" applyBorder="1" applyAlignment="1">
      <alignment horizontal="right" vertical="center" wrapText="1"/>
    </xf>
    <xf numFmtId="0" fontId="52" fillId="37" borderId="23" xfId="42" applyFont="1" applyFill="1" applyBorder="1" applyAlignment="1">
      <alignment horizontal="right" vertical="center" wrapText="1"/>
    </xf>
    <xf numFmtId="0" fontId="53" fillId="37" borderId="24" xfId="42" applyFont="1" applyFill="1" applyBorder="1" applyAlignment="1">
      <alignment horizontal="right" vertical="center" wrapText="1"/>
    </xf>
    <xf numFmtId="0" fontId="53" fillId="37" borderId="23" xfId="42" applyFont="1" applyFill="1" applyBorder="1" applyAlignment="1">
      <alignment horizontal="right" vertical="center" wrapText="1"/>
    </xf>
    <xf numFmtId="0" fontId="53" fillId="39" borderId="24" xfId="42" applyFont="1" applyFill="1" applyBorder="1" applyAlignment="1">
      <alignment horizontal="right" vertical="center" wrapText="1"/>
    </xf>
    <xf numFmtId="0" fontId="53" fillId="39" borderId="23" xfId="42" applyFont="1" applyFill="1" applyBorder="1" applyAlignment="1">
      <alignment horizontal="right" vertical="center" wrapText="1"/>
    </xf>
    <xf numFmtId="4" fontId="53" fillId="37" borderId="24" xfId="42" applyNumberFormat="1" applyFont="1" applyFill="1" applyBorder="1" applyAlignment="1">
      <alignment horizontal="right" vertical="center" wrapText="1"/>
    </xf>
    <xf numFmtId="4" fontId="53" fillId="37" borderId="23" xfId="42" applyNumberFormat="1" applyFont="1" applyFill="1" applyBorder="1" applyAlignment="1">
      <alignment horizontal="right" vertical="center" wrapText="1"/>
    </xf>
    <xf numFmtId="0" fontId="53" fillId="8" borderId="26" xfId="15" applyNumberFormat="1" applyFont="1" applyBorder="1" applyAlignment="1" applyProtection="1">
      <alignment horizontal="right" vertical="center" wrapText="1"/>
    </xf>
    <xf numFmtId="0" fontId="53" fillId="8" borderId="23" xfId="15" applyNumberFormat="1" applyFont="1" applyBorder="1" applyAlignment="1" applyProtection="1">
      <alignment horizontal="right" vertical="center" wrapText="1"/>
    </xf>
    <xf numFmtId="0" fontId="7" fillId="3" borderId="24" xfId="7" applyNumberFormat="1" applyBorder="1" applyAlignment="1" applyProtection="1">
      <alignment horizontal="right" vertical="center" wrapText="1"/>
    </xf>
    <xf numFmtId="0" fontId="7" fillId="3" borderId="23" xfId="7" applyNumberFormat="1" applyBorder="1" applyAlignment="1" applyProtection="1">
      <alignment horizontal="right" vertical="center" wrapText="1"/>
    </xf>
    <xf numFmtId="0" fontId="53" fillId="37" borderId="24" xfId="42" applyFont="1" applyFill="1" applyBorder="1" applyAlignment="1">
      <alignment horizontal="right" vertical="center" shrinkToFit="1"/>
    </xf>
    <xf numFmtId="0" fontId="53" fillId="37" borderId="23" xfId="42" applyFont="1" applyFill="1" applyBorder="1" applyAlignment="1">
      <alignment horizontal="right" vertical="center" shrinkToFit="1"/>
    </xf>
    <xf numFmtId="0" fontId="53" fillId="37" borderId="27" xfId="42" applyFont="1" applyFill="1" applyBorder="1" applyAlignment="1">
      <alignment horizontal="right" vertical="center" wrapText="1"/>
    </xf>
    <xf numFmtId="0" fontId="55" fillId="37" borderId="24" xfId="42" applyFont="1" applyFill="1" applyBorder="1" applyAlignment="1">
      <alignment horizontal="right" vertical="center" wrapText="1"/>
    </xf>
    <xf numFmtId="0" fontId="55" fillId="37" borderId="23" xfId="42" applyFont="1" applyFill="1" applyBorder="1" applyAlignment="1">
      <alignment horizontal="right" vertical="center" wrapText="1"/>
    </xf>
    <xf numFmtId="0" fontId="53" fillId="37" borderId="22" xfId="42" applyFont="1" applyFill="1" applyBorder="1" applyAlignment="1">
      <alignment horizontal="left" vertical="center" wrapText="1"/>
    </xf>
    <xf numFmtId="4" fontId="53" fillId="37" borderId="22" xfId="42" applyNumberFormat="1" applyFont="1" applyFill="1" applyBorder="1" applyAlignment="1">
      <alignment horizontal="right" vertical="center" wrapText="1"/>
    </xf>
    <xf numFmtId="0" fontId="53" fillId="37" borderId="22" xfId="42" applyFont="1" applyFill="1" applyBorder="1" applyAlignment="1">
      <alignment horizontal="right" vertical="center" wrapText="1"/>
    </xf>
    <xf numFmtId="4" fontId="7" fillId="3" borderId="24" xfId="7" applyNumberFormat="1" applyBorder="1" applyAlignment="1" applyProtection="1">
      <alignment horizontal="right" vertical="center" wrapText="1"/>
    </xf>
    <xf numFmtId="4" fontId="7" fillId="3" borderId="23" xfId="7" applyNumberFormat="1" applyBorder="1" applyAlignment="1" applyProtection="1">
      <alignment horizontal="right" vertical="center" wrapText="1"/>
    </xf>
    <xf numFmtId="4" fontId="55" fillId="37" borderId="22" xfId="42" applyNumberFormat="1" applyFont="1" applyFill="1" applyBorder="1" applyAlignment="1">
      <alignment horizontal="right" vertical="center" wrapText="1"/>
    </xf>
    <xf numFmtId="0" fontId="55" fillId="37" borderId="22" xfId="42" applyFont="1" applyFill="1" applyBorder="1" applyAlignment="1">
      <alignment horizontal="right" vertical="center" wrapText="1"/>
    </xf>
    <xf numFmtId="0" fontId="53" fillId="37" borderId="22" xfId="42" applyFont="1" applyFill="1" applyBorder="1" applyAlignment="1">
      <alignment horizontal="left" vertical="distributed" wrapText="1"/>
    </xf>
    <xf numFmtId="0" fontId="8" fillId="4" borderId="22" xfId="8" applyNumberFormat="1" applyBorder="1" applyAlignment="1" applyProtection="1">
      <alignment horizontal="left" vertical="center" wrapText="1"/>
    </xf>
    <xf numFmtId="0" fontId="7" fillId="3" borderId="22" xfId="7" applyNumberFormat="1" applyBorder="1" applyAlignment="1" applyProtection="1">
      <alignment horizontal="left" vertical="center" wrapText="1"/>
    </xf>
    <xf numFmtId="4" fontId="52" fillId="37" borderId="24" xfId="42" applyNumberFormat="1" applyFont="1" applyFill="1" applyBorder="1" applyAlignment="1">
      <alignment horizontal="right" vertical="center" wrapText="1"/>
    </xf>
    <xf numFmtId="4" fontId="52" fillId="37" borderId="23" xfId="42" applyNumberFormat="1" applyFont="1" applyFill="1" applyBorder="1" applyAlignment="1">
      <alignment horizontal="right" vertical="center" wrapText="1"/>
    </xf>
    <xf numFmtId="164" fontId="56" fillId="37" borderId="22" xfId="42" applyNumberFormat="1" applyFont="1" applyFill="1" applyBorder="1" applyAlignment="1">
      <alignment horizontal="center" vertical="center" wrapText="1"/>
    </xf>
    <xf numFmtId="0" fontId="56" fillId="37" borderId="22" xfId="42" applyFont="1" applyFill="1" applyBorder="1" applyAlignment="1">
      <alignment horizontal="center" vertical="center" wrapText="1"/>
    </xf>
    <xf numFmtId="0" fontId="59" fillId="37" borderId="24" xfId="42" applyFont="1" applyFill="1" applyBorder="1" applyAlignment="1" applyProtection="1">
      <alignment wrapText="1"/>
      <protection locked="0"/>
    </xf>
    <xf numFmtId="0" fontId="16" fillId="0" borderId="25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4" fontId="53" fillId="39" borderId="24" xfId="42" applyNumberFormat="1" applyFont="1" applyFill="1" applyBorder="1" applyAlignment="1">
      <alignment horizontal="right" vertical="center" wrapText="1"/>
    </xf>
    <xf numFmtId="4" fontId="53" fillId="39" borderId="23" xfId="42" applyNumberFormat="1" applyFont="1" applyFill="1" applyBorder="1" applyAlignment="1">
      <alignment horizontal="right" vertical="center" wrapText="1"/>
    </xf>
    <xf numFmtId="4" fontId="7" fillId="3" borderId="22" xfId="7" applyNumberFormat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right" vertical="center" wrapText="1"/>
    </xf>
    <xf numFmtId="0" fontId="53" fillId="39" borderId="22" xfId="42" applyFont="1" applyFill="1" applyBorder="1" applyAlignment="1">
      <alignment horizontal="left" vertical="center" wrapText="1"/>
    </xf>
    <xf numFmtId="4" fontId="55" fillId="39" borderId="22" xfId="42" applyNumberFormat="1" applyFont="1" applyFill="1" applyBorder="1" applyAlignment="1">
      <alignment horizontal="right" vertical="center" wrapText="1"/>
    </xf>
    <xf numFmtId="0" fontId="55" fillId="39" borderId="22" xfId="42" applyFont="1" applyFill="1" applyBorder="1" applyAlignment="1">
      <alignment horizontal="right" vertical="center" wrapText="1"/>
    </xf>
    <xf numFmtId="0" fontId="54" fillId="38" borderId="22" xfId="42" applyFont="1" applyFill="1" applyBorder="1" applyAlignment="1">
      <alignment horizontal="left" vertical="center" wrapText="1"/>
    </xf>
    <xf numFmtId="4" fontId="54" fillId="38" borderId="22" xfId="42" applyNumberFormat="1" applyFont="1" applyFill="1" applyBorder="1" applyAlignment="1">
      <alignment horizontal="right" vertical="center" wrapText="1"/>
    </xf>
    <xf numFmtId="0" fontId="54" fillId="38" borderId="22" xfId="42" applyFont="1" applyFill="1" applyBorder="1" applyAlignment="1">
      <alignment horizontal="right" vertical="center" wrapText="1"/>
    </xf>
    <xf numFmtId="4" fontId="54" fillId="38" borderId="24" xfId="42" applyNumberFormat="1" applyFont="1" applyFill="1" applyBorder="1" applyAlignment="1">
      <alignment horizontal="right" vertical="center" wrapText="1"/>
    </xf>
    <xf numFmtId="4" fontId="54" fillId="38" borderId="23" xfId="42" applyNumberFormat="1" applyFont="1" applyFill="1" applyBorder="1" applyAlignment="1">
      <alignment horizontal="right" vertical="center" wrapText="1"/>
    </xf>
    <xf numFmtId="0" fontId="56" fillId="37" borderId="22" xfId="42" applyFont="1" applyFill="1" applyBorder="1" applyAlignment="1">
      <alignment horizontal="left" vertical="center" wrapText="1"/>
    </xf>
    <xf numFmtId="0" fontId="60" fillId="37" borderId="22" xfId="42" applyFont="1" applyFill="1" applyBorder="1" applyAlignment="1">
      <alignment horizontal="center" vertical="center" wrapText="1"/>
    </xf>
    <xf numFmtId="4" fontId="53" fillId="39" borderId="22" xfId="42" applyNumberFormat="1" applyFont="1" applyFill="1" applyBorder="1" applyAlignment="1">
      <alignment horizontal="right" vertical="center" wrapText="1"/>
    </xf>
    <xf numFmtId="0" fontId="53" fillId="39" borderId="22" xfId="42" applyFont="1" applyFill="1" applyBorder="1" applyAlignment="1">
      <alignment horizontal="right" vertical="center" wrapText="1"/>
    </xf>
    <xf numFmtId="0" fontId="53" fillId="37" borderId="24" xfId="42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3" fillId="8" borderId="8" xfId="15" applyNumberFormat="1" applyFont="1" applyAlignment="1" applyProtection="1">
      <alignment horizontal="left" vertical="center" wrapText="1"/>
    </xf>
    <xf numFmtId="0" fontId="53" fillId="8" borderId="8" xfId="15" applyNumberFormat="1" applyFont="1" applyAlignment="1" applyProtection="1">
      <alignment horizontal="right" vertical="center" wrapText="1"/>
    </xf>
    <xf numFmtId="4" fontId="57" fillId="37" borderId="22" xfId="42" applyNumberFormat="1" applyFont="1" applyFill="1" applyBorder="1" applyAlignment="1">
      <alignment horizontal="right" vertical="center" wrapText="1"/>
    </xf>
    <xf numFmtId="0" fontId="57" fillId="37" borderId="22" xfId="42" applyFont="1" applyFill="1" applyBorder="1" applyAlignment="1">
      <alignment horizontal="right" vertical="center" wrapText="1"/>
    </xf>
    <xf numFmtId="0" fontId="53" fillId="37" borderId="22" xfId="42" applyFont="1" applyFill="1" applyBorder="1" applyAlignment="1">
      <alignment horizontal="left" vertical="center" shrinkToFit="1"/>
    </xf>
    <xf numFmtId="0" fontId="53" fillId="37" borderId="22" xfId="42" applyFont="1" applyFill="1" applyBorder="1" applyAlignment="1">
      <alignment horizontal="left" vertical="distributed" shrinkToFit="1"/>
    </xf>
    <xf numFmtId="0" fontId="53" fillId="37" borderId="22" xfId="42" applyFont="1" applyFill="1" applyBorder="1" applyAlignment="1">
      <alignment horizontal="right" vertical="center" shrinkToFit="1"/>
    </xf>
    <xf numFmtId="4" fontId="53" fillId="37" borderId="22" xfId="42" applyNumberFormat="1" applyFont="1" applyFill="1" applyBorder="1" applyAlignment="1">
      <alignment horizontal="right" vertical="center" shrinkToFit="1"/>
    </xf>
    <xf numFmtId="0" fontId="52" fillId="37" borderId="22" xfId="42" applyFont="1" applyFill="1" applyBorder="1" applyAlignment="1">
      <alignment horizontal="left" vertical="distributed" wrapText="1"/>
    </xf>
    <xf numFmtId="0" fontId="7" fillId="3" borderId="22" xfId="7" applyNumberFormat="1" applyBorder="1" applyAlignment="1" applyProtection="1">
      <alignment horizontal="left" vertical="distributed" wrapText="1"/>
    </xf>
    <xf numFmtId="0" fontId="7" fillId="3" borderId="28" xfId="7" applyNumberFormat="1" applyBorder="1" applyAlignment="1" applyProtection="1">
      <alignment horizontal="right" vertical="center" wrapText="1"/>
    </xf>
    <xf numFmtId="0" fontId="7" fillId="3" borderId="22" xfId="7" applyNumberFormat="1" applyBorder="1" applyAlignment="1" applyProtection="1">
      <alignment horizontal="left" vertical="center" shrinkToFit="1"/>
    </xf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no 2" xfId="42" xr:uid="{6B31A629-E2F3-412E-BA8C-D83C1DCBB156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opLeftCell="A20" workbookViewId="0">
      <selection activeCell="J27" sqref="J27"/>
    </sheetView>
  </sheetViews>
  <sheetFormatPr baseColWidth="10" defaultColWidth="9.1640625" defaultRowHeight="11"/>
  <cols>
    <col min="1" max="1" width="30.33203125" style="14" customWidth="1"/>
    <col min="2" max="5" width="12.6640625" style="14" customWidth="1"/>
    <col min="6" max="6" width="8.33203125" style="14" customWidth="1"/>
    <col min="7" max="7" width="9.5" style="14" customWidth="1"/>
    <col min="8" max="16384" width="9.1640625" style="14"/>
  </cols>
  <sheetData>
    <row r="1" spans="1:7" ht="19.5" customHeight="1">
      <c r="A1" s="122" t="s">
        <v>104</v>
      </c>
      <c r="B1" s="123"/>
      <c r="C1" s="123"/>
      <c r="D1" s="123"/>
      <c r="E1" s="123"/>
      <c r="F1" s="123"/>
      <c r="G1" s="123"/>
    </row>
    <row r="2" spans="1:7" ht="23.25" customHeight="1">
      <c r="A2" s="123"/>
      <c r="B2" s="123"/>
      <c r="C2" s="123"/>
      <c r="D2" s="123"/>
      <c r="E2" s="123"/>
      <c r="F2" s="123"/>
      <c r="G2" s="123"/>
    </row>
    <row r="4" spans="1:7" ht="15">
      <c r="A4" s="124" t="s">
        <v>645</v>
      </c>
      <c r="B4" s="125"/>
      <c r="C4" s="125"/>
      <c r="D4" s="125"/>
      <c r="E4" s="125"/>
      <c r="F4" s="125"/>
      <c r="G4" s="125"/>
    </row>
    <row r="7" spans="1:7">
      <c r="A7" s="14" t="s">
        <v>103</v>
      </c>
    </row>
    <row r="10" spans="1:7" ht="16.5" customHeight="1">
      <c r="A10" s="119" t="s">
        <v>646</v>
      </c>
      <c r="B10" s="119"/>
      <c r="C10" s="119"/>
      <c r="D10" s="119"/>
      <c r="E10" s="119"/>
      <c r="F10" s="119"/>
      <c r="G10" s="119"/>
    </row>
    <row r="11" spans="1:7" ht="16.5" customHeight="1">
      <c r="A11" s="15"/>
      <c r="B11" s="15"/>
      <c r="C11" s="15"/>
      <c r="D11" s="15"/>
      <c r="E11" s="15"/>
      <c r="F11" s="15"/>
      <c r="G11" s="15"/>
    </row>
    <row r="12" spans="1:7">
      <c r="A12" s="14" t="s">
        <v>7</v>
      </c>
    </row>
    <row r="13" spans="1:7" s="16" customFormat="1" ht="12" thickBot="1">
      <c r="A13" s="14"/>
      <c r="B13" s="14"/>
      <c r="C13" s="14"/>
      <c r="D13" s="14"/>
      <c r="E13" s="14"/>
      <c r="F13" s="14"/>
      <c r="G13" s="14"/>
    </row>
    <row r="14" spans="1:7" ht="37" thickBot="1">
      <c r="A14" s="17" t="s">
        <v>0</v>
      </c>
      <c r="B14" s="17" t="s">
        <v>105</v>
      </c>
      <c r="C14" s="17" t="s">
        <v>102</v>
      </c>
      <c r="D14" s="17" t="s">
        <v>101</v>
      </c>
      <c r="E14" s="17" t="s">
        <v>106</v>
      </c>
      <c r="F14" s="17" t="s">
        <v>5</v>
      </c>
      <c r="G14" s="17" t="s">
        <v>6</v>
      </c>
    </row>
    <row r="15" spans="1:7" ht="12">
      <c r="A15" s="26" t="s">
        <v>8</v>
      </c>
      <c r="B15" s="19">
        <v>16406709</v>
      </c>
      <c r="C15" s="19">
        <v>18916057</v>
      </c>
      <c r="D15" s="107">
        <v>19382657</v>
      </c>
      <c r="E15" s="19">
        <v>19167055.129999999</v>
      </c>
      <c r="F15" s="19">
        <f t="shared" ref="F15:F20" si="0">E15/B15*100</f>
        <v>116.82449618628574</v>
      </c>
      <c r="G15" s="20">
        <f t="shared" ref="G15:G20" si="1">E15/D15*100</f>
        <v>98.887655753285003</v>
      </c>
    </row>
    <row r="16" spans="1:7" ht="12">
      <c r="A16" s="26" t="s">
        <v>27</v>
      </c>
      <c r="B16" s="30">
        <v>1334</v>
      </c>
      <c r="C16" s="30">
        <v>1200</v>
      </c>
      <c r="D16" s="108">
        <v>1200</v>
      </c>
      <c r="E16" s="19">
        <v>609.73</v>
      </c>
      <c r="F16" s="19">
        <f t="shared" si="0"/>
        <v>45.706896551724142</v>
      </c>
      <c r="G16" s="20">
        <f t="shared" si="1"/>
        <v>50.810833333333335</v>
      </c>
    </row>
    <row r="17" spans="1:7" ht="12">
      <c r="A17" s="26" t="s">
        <v>92</v>
      </c>
      <c r="B17" s="115">
        <v>16408043</v>
      </c>
      <c r="C17" s="115">
        <f>SUM(C15:C16)</f>
        <v>18917257</v>
      </c>
      <c r="D17" s="113">
        <f>SUM(D15:D16)</f>
        <v>19383857</v>
      </c>
      <c r="E17" s="115">
        <v>19167664.859999999</v>
      </c>
      <c r="F17" s="115">
        <f t="shared" si="0"/>
        <v>116.81871421229211</v>
      </c>
      <c r="G17" s="116">
        <f t="shared" si="1"/>
        <v>98.884679452598107</v>
      </c>
    </row>
    <row r="18" spans="1:7" ht="12">
      <c r="A18" s="26" t="s">
        <v>32</v>
      </c>
      <c r="B18" s="19">
        <v>16351198</v>
      </c>
      <c r="C18" s="30">
        <v>18304606</v>
      </c>
      <c r="D18" s="108">
        <v>18777965</v>
      </c>
      <c r="E18" s="19">
        <v>18550617.289999999</v>
      </c>
      <c r="F18" s="19">
        <f t="shared" si="0"/>
        <v>113.4511201564558</v>
      </c>
      <c r="G18" s="20">
        <f t="shared" si="1"/>
        <v>98.789284621629662</v>
      </c>
    </row>
    <row r="19" spans="1:7" ht="12">
      <c r="A19" s="26" t="s">
        <v>78</v>
      </c>
      <c r="B19" s="19">
        <v>503636</v>
      </c>
      <c r="C19" s="30">
        <v>612651</v>
      </c>
      <c r="D19" s="108">
        <v>605892</v>
      </c>
      <c r="E19" s="19">
        <v>642898.94999999995</v>
      </c>
      <c r="F19" s="19">
        <f t="shared" si="0"/>
        <v>127.6515082321359</v>
      </c>
      <c r="G19" s="20">
        <f t="shared" si="1"/>
        <v>106.10784595274406</v>
      </c>
    </row>
    <row r="20" spans="1:7" ht="13" thickBot="1">
      <c r="A20" s="27" t="s">
        <v>93</v>
      </c>
      <c r="B20" s="117">
        <v>16854834</v>
      </c>
      <c r="C20" s="118">
        <f>SUM(C18:C19)</f>
        <v>18917257</v>
      </c>
      <c r="D20" s="114">
        <f>SUM(D18:D19)</f>
        <v>19383857</v>
      </c>
      <c r="E20" s="117">
        <v>19193516.239999998</v>
      </c>
      <c r="F20" s="115">
        <f t="shared" si="0"/>
        <v>113.87543917667773</v>
      </c>
      <c r="G20" s="116">
        <f t="shared" si="1"/>
        <v>99.018044963909915</v>
      </c>
    </row>
    <row r="21" spans="1:7" ht="13" thickBot="1">
      <c r="A21" s="28" t="s">
        <v>91</v>
      </c>
      <c r="B21" s="22">
        <f>B17-B20</f>
        <v>-446791</v>
      </c>
      <c r="C21" s="22">
        <f>C17-C20</f>
        <v>0</v>
      </c>
      <c r="D21" s="109">
        <f>D17-D20</f>
        <v>0</v>
      </c>
      <c r="E21" s="22">
        <f>E17-E20</f>
        <v>-25851.379999998957</v>
      </c>
      <c r="F21" s="22"/>
      <c r="G21" s="22"/>
    </row>
    <row r="22" spans="1:7">
      <c r="A22" s="16"/>
    </row>
    <row r="23" spans="1:7">
      <c r="A23" s="16"/>
    </row>
    <row r="24" spans="1:7" ht="12">
      <c r="A24" s="16" t="s">
        <v>94</v>
      </c>
    </row>
    <row r="25" spans="1:7" ht="12" thickBot="1">
      <c r="A25" s="16"/>
    </row>
    <row r="26" spans="1:7" ht="37" thickBot="1">
      <c r="A26" s="17" t="s">
        <v>0</v>
      </c>
      <c r="B26" s="17" t="s">
        <v>105</v>
      </c>
      <c r="C26" s="17" t="s">
        <v>2</v>
      </c>
      <c r="D26" s="17" t="s">
        <v>3</v>
      </c>
      <c r="E26" s="17" t="s">
        <v>106</v>
      </c>
      <c r="F26" s="17" t="s">
        <v>5</v>
      </c>
      <c r="G26" s="17" t="s">
        <v>6</v>
      </c>
    </row>
    <row r="27" spans="1:7" ht="12">
      <c r="A27" s="26" t="s">
        <v>95</v>
      </c>
      <c r="B27" s="19">
        <v>0</v>
      </c>
      <c r="C27" s="18">
        <v>0</v>
      </c>
      <c r="D27" s="19">
        <v>0</v>
      </c>
      <c r="E27" s="19">
        <v>17430</v>
      </c>
      <c r="F27" s="19" t="e">
        <f>E27/B27*100</f>
        <v>#DIV/0!</v>
      </c>
      <c r="G27" s="20"/>
    </row>
    <row r="28" spans="1:7" ht="13" thickBot="1">
      <c r="A28" s="26" t="s">
        <v>96</v>
      </c>
      <c r="B28" s="18">
        <v>0</v>
      </c>
      <c r="C28" s="18">
        <v>0</v>
      </c>
      <c r="D28" s="21">
        <v>0</v>
      </c>
      <c r="E28" s="21">
        <v>0</v>
      </c>
      <c r="F28" s="19"/>
      <c r="G28" s="20"/>
    </row>
    <row r="29" spans="1:7" ht="13" thickBot="1">
      <c r="A29" s="28" t="s">
        <v>97</v>
      </c>
      <c r="B29" s="22"/>
      <c r="C29" s="23"/>
      <c r="D29" s="22"/>
      <c r="E29" s="22">
        <v>17430</v>
      </c>
      <c r="F29" s="22"/>
      <c r="G29" s="22"/>
    </row>
    <row r="30" spans="1:7">
      <c r="A30" s="16"/>
    </row>
    <row r="31" spans="1:7">
      <c r="A31" s="16"/>
    </row>
    <row r="32" spans="1:7" ht="24">
      <c r="A32" s="16" t="s">
        <v>98</v>
      </c>
    </row>
    <row r="33" spans="1:7" ht="12" thickBot="1">
      <c r="A33" s="16"/>
    </row>
    <row r="34" spans="1:7" ht="37" thickBot="1">
      <c r="A34" s="17" t="s">
        <v>0</v>
      </c>
      <c r="B34" s="17" t="s">
        <v>107</v>
      </c>
      <c r="C34" s="17" t="s">
        <v>2</v>
      </c>
      <c r="D34" s="17" t="s">
        <v>3</v>
      </c>
      <c r="E34" s="17" t="s">
        <v>106</v>
      </c>
      <c r="F34" s="17" t="s">
        <v>5</v>
      </c>
      <c r="G34" s="17" t="s">
        <v>6</v>
      </c>
    </row>
    <row r="35" spans="1:7" ht="12">
      <c r="A35" s="26" t="s">
        <v>100</v>
      </c>
      <c r="B35" s="19">
        <v>116372</v>
      </c>
      <c r="C35" s="19">
        <v>0</v>
      </c>
      <c r="D35" s="19">
        <v>0</v>
      </c>
      <c r="E35" s="19">
        <v>-111189.7</v>
      </c>
      <c r="F35" s="19"/>
      <c r="G35" s="20" t="e">
        <f>E35/D35*100</f>
        <v>#DIV/0!</v>
      </c>
    </row>
    <row r="36" spans="1:7">
      <c r="A36" s="16"/>
    </row>
    <row r="37" spans="1:7">
      <c r="A37" s="16"/>
    </row>
    <row r="38" spans="1:7" ht="12" thickBot="1">
      <c r="A38" s="16"/>
    </row>
    <row r="39" spans="1:7" ht="39.75" customHeight="1" thickBot="1">
      <c r="A39" s="29" t="s">
        <v>99</v>
      </c>
      <c r="B39" s="24"/>
      <c r="C39" s="24"/>
      <c r="D39" s="24"/>
      <c r="E39" s="24"/>
      <c r="F39" s="25"/>
      <c r="G39" s="22" t="e">
        <f>E39/D39*100</f>
        <v>#DIV/0!</v>
      </c>
    </row>
    <row r="40" spans="1:7">
      <c r="A40" s="16"/>
    </row>
    <row r="41" spans="1:7">
      <c r="A41" s="16"/>
    </row>
    <row r="42" spans="1:7" ht="62.25" customHeight="1">
      <c r="A42" s="120" t="s">
        <v>647</v>
      </c>
      <c r="B42" s="120"/>
      <c r="C42" s="120"/>
      <c r="D42" s="120"/>
      <c r="E42" s="120"/>
      <c r="F42" s="120"/>
      <c r="G42" s="120"/>
    </row>
    <row r="43" spans="1:7" ht="10.5" customHeight="1">
      <c r="A43" s="121"/>
      <c r="B43" s="121"/>
      <c r="C43" s="121"/>
      <c r="D43" s="121"/>
      <c r="E43" s="121"/>
      <c r="F43" s="121"/>
      <c r="G43" s="121"/>
    </row>
    <row r="44" spans="1:7" ht="10.5" customHeight="1">
      <c r="A44" s="121"/>
      <c r="B44" s="121"/>
      <c r="C44" s="121"/>
      <c r="D44" s="121"/>
      <c r="E44" s="121"/>
      <c r="F44" s="121"/>
      <c r="G44" s="121"/>
    </row>
  </sheetData>
  <mergeCells count="6">
    <mergeCell ref="A10:G10"/>
    <mergeCell ref="A42:G42"/>
    <mergeCell ref="A43:G43"/>
    <mergeCell ref="A44:G44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3"/>
  <sheetViews>
    <sheetView showGridLines="0" topLeftCell="A64" zoomScaleNormal="100" workbookViewId="0">
      <selection activeCell="J21" sqref="J21"/>
    </sheetView>
  </sheetViews>
  <sheetFormatPr baseColWidth="10" defaultColWidth="8.83203125" defaultRowHeight="12"/>
  <cols>
    <col min="1" max="1" width="28" style="2" customWidth="1"/>
    <col min="2" max="2" width="14.33203125" style="10" bestFit="1" customWidth="1"/>
    <col min="3" max="3" width="15.33203125" style="10" customWidth="1"/>
    <col min="4" max="4" width="14.5" style="10" customWidth="1"/>
    <col min="5" max="5" width="14" style="10" customWidth="1"/>
    <col min="6" max="6" width="9.1640625" style="10" customWidth="1"/>
    <col min="7" max="7" width="7.83203125" style="10" customWidth="1"/>
    <col min="8" max="16384" width="8.83203125" style="7"/>
  </cols>
  <sheetData>
    <row r="1" spans="1:7" s="2" customFormat="1" ht="56.25" customHeight="1" thickBot="1">
      <c r="A1" s="1" t="s">
        <v>648</v>
      </c>
      <c r="B1" s="126" t="s">
        <v>108</v>
      </c>
      <c r="C1" s="127"/>
      <c r="D1" s="127"/>
      <c r="E1" s="127"/>
      <c r="F1" s="127"/>
      <c r="G1" s="128"/>
    </row>
    <row r="2" spans="1:7" ht="25.5" customHeight="1">
      <c r="A2" s="3" t="s">
        <v>0</v>
      </c>
      <c r="B2" s="42" t="s">
        <v>652</v>
      </c>
      <c r="C2" s="4" t="s">
        <v>121</v>
      </c>
      <c r="D2" s="4" t="s">
        <v>120</v>
      </c>
      <c r="E2" s="4" t="s">
        <v>649</v>
      </c>
      <c r="F2" s="5" t="s">
        <v>5</v>
      </c>
      <c r="G2" s="6" t="s">
        <v>6</v>
      </c>
    </row>
    <row r="3" spans="1:7">
      <c r="A3" s="3" t="s">
        <v>7</v>
      </c>
      <c r="B3" s="4"/>
      <c r="C3" s="4"/>
      <c r="D3" s="4"/>
      <c r="E3" s="4"/>
      <c r="F3" s="4"/>
      <c r="G3" s="9"/>
    </row>
    <row r="4" spans="1:7" s="45" customFormat="1" ht="15">
      <c r="A4" s="43" t="s">
        <v>8</v>
      </c>
      <c r="B4" s="44">
        <f>SUM(B5,B16,B19,B22,B28)</f>
        <v>16406709</v>
      </c>
      <c r="C4" s="44">
        <v>18916057</v>
      </c>
      <c r="D4" s="44">
        <f>SUM(D5,D16,D19,D22,D28)</f>
        <v>19382657</v>
      </c>
      <c r="E4" s="44">
        <f>SUM(E5,E16,E19,E22,E28)</f>
        <v>19167055.130000003</v>
      </c>
      <c r="F4" s="44">
        <f>E4/B4*100</f>
        <v>116.82449618628577</v>
      </c>
      <c r="G4" s="44">
        <f>E4/D4*100</f>
        <v>98.887655753285017</v>
      </c>
    </row>
    <row r="5" spans="1:7" ht="24">
      <c r="A5" s="3" t="s">
        <v>9</v>
      </c>
      <c r="B5" s="4">
        <v>13440181</v>
      </c>
      <c r="C5" s="4">
        <v>15410509</v>
      </c>
      <c r="D5" s="4">
        <f>SUM(D6,D7,D9,D12,D14)</f>
        <v>15861726</v>
      </c>
      <c r="E5" s="4">
        <f>SUM(E6,E7,E9,E12,E14)</f>
        <v>15473788.369999999</v>
      </c>
      <c r="F5" s="9">
        <f>E5/B5*100</f>
        <v>115.13080344676905</v>
      </c>
      <c r="G5" s="9">
        <f>E5/D5*100</f>
        <v>97.554253364356441</v>
      </c>
    </row>
    <row r="6" spans="1:7" ht="24">
      <c r="A6" s="3" t="s">
        <v>653</v>
      </c>
      <c r="B6" s="4">
        <v>0</v>
      </c>
      <c r="C6" s="4">
        <v>0</v>
      </c>
      <c r="D6" s="4">
        <v>8620</v>
      </c>
      <c r="E6" s="4">
        <v>8620</v>
      </c>
      <c r="F6" s="9" t="e">
        <f>E6/B6*100</f>
        <v>#DIV/0!</v>
      </c>
      <c r="G6" s="9">
        <f>E6/D6*100</f>
        <v>100</v>
      </c>
    </row>
    <row r="7" spans="1:7">
      <c r="A7" s="3" t="s">
        <v>10</v>
      </c>
      <c r="B7" s="4">
        <v>0</v>
      </c>
      <c r="C7" s="4">
        <v>142620</v>
      </c>
      <c r="D7" s="4">
        <v>142620</v>
      </c>
      <c r="E7" s="4">
        <v>0</v>
      </c>
      <c r="F7" s="4" t="e">
        <f t="shared" ref="F7:F35" si="0">E7/B7*100</f>
        <v>#DIV/0!</v>
      </c>
      <c r="G7" s="4">
        <f t="shared" ref="G7:G31" si="1">E7/D7*100</f>
        <v>0</v>
      </c>
    </row>
    <row r="8" spans="1:7" ht="24">
      <c r="A8" s="8" t="s">
        <v>11</v>
      </c>
      <c r="B8" s="9">
        <v>0</v>
      </c>
      <c r="C8" s="9">
        <v>142620</v>
      </c>
      <c r="D8" s="9">
        <v>142620</v>
      </c>
      <c r="E8" s="9">
        <v>0</v>
      </c>
      <c r="F8" s="9" t="e">
        <f t="shared" si="0"/>
        <v>#DIV/0!</v>
      </c>
      <c r="G8" s="9">
        <f t="shared" si="1"/>
        <v>0</v>
      </c>
    </row>
    <row r="9" spans="1:7" ht="24">
      <c r="A9" s="3" t="s">
        <v>12</v>
      </c>
      <c r="B9" s="4">
        <v>12892352</v>
      </c>
      <c r="C9" s="4">
        <v>14721434</v>
      </c>
      <c r="D9" s="4">
        <f>SUM(D10:D11)</f>
        <v>15061134</v>
      </c>
      <c r="E9" s="4">
        <f>SUM(E10,E11)</f>
        <v>14814430.26</v>
      </c>
      <c r="F9" s="4">
        <f t="shared" si="0"/>
        <v>114.9086703496771</v>
      </c>
      <c r="G9" s="4">
        <f t="shared" si="1"/>
        <v>98.36198429679996</v>
      </c>
    </row>
    <row r="10" spans="1:7" ht="24">
      <c r="A10" s="8" t="s">
        <v>13</v>
      </c>
      <c r="B10" s="9">
        <v>12892352</v>
      </c>
      <c r="C10" s="9">
        <v>14401434</v>
      </c>
      <c r="D10" s="9">
        <v>15061134</v>
      </c>
      <c r="E10" s="9">
        <v>14486612.039999999</v>
      </c>
      <c r="F10" s="9">
        <f t="shared" si="0"/>
        <v>112.36593633186558</v>
      </c>
      <c r="G10" s="9">
        <f t="shared" si="1"/>
        <v>96.185400382202289</v>
      </c>
    </row>
    <row r="11" spans="1:7" ht="24">
      <c r="A11" s="8" t="s">
        <v>14</v>
      </c>
      <c r="B11" s="9">
        <v>0</v>
      </c>
      <c r="C11" s="9">
        <v>320000</v>
      </c>
      <c r="D11" s="9">
        <v>0</v>
      </c>
      <c r="E11" s="9">
        <v>327818.21999999997</v>
      </c>
      <c r="F11" s="9" t="e">
        <f t="shared" si="0"/>
        <v>#DIV/0!</v>
      </c>
      <c r="G11" s="9" t="e">
        <f t="shared" si="1"/>
        <v>#DIV/0!</v>
      </c>
    </row>
    <row r="12" spans="1:7">
      <c r="A12" s="3" t="s">
        <v>109</v>
      </c>
      <c r="B12" s="4">
        <v>155622</v>
      </c>
      <c r="C12" s="4">
        <v>142630</v>
      </c>
      <c r="D12" s="4">
        <v>0</v>
      </c>
      <c r="E12" s="4">
        <v>0</v>
      </c>
      <c r="F12" s="9">
        <f t="shared" si="0"/>
        <v>0</v>
      </c>
      <c r="G12" s="9" t="e">
        <f t="shared" si="1"/>
        <v>#DIV/0!</v>
      </c>
    </row>
    <row r="13" spans="1:7">
      <c r="A13" s="8" t="s">
        <v>110</v>
      </c>
      <c r="B13" s="9">
        <v>155622</v>
      </c>
      <c r="C13" s="9">
        <v>142630</v>
      </c>
      <c r="D13" s="9">
        <v>0</v>
      </c>
      <c r="E13" s="9">
        <v>0</v>
      </c>
      <c r="F13" s="9">
        <f t="shared" si="0"/>
        <v>0</v>
      </c>
      <c r="G13" s="9" t="e">
        <f t="shared" si="1"/>
        <v>#DIV/0!</v>
      </c>
    </row>
    <row r="14" spans="1:7" ht="24">
      <c r="A14" s="3" t="s">
        <v>111</v>
      </c>
      <c r="B14" s="4">
        <v>392207</v>
      </c>
      <c r="C14" s="4">
        <v>403825</v>
      </c>
      <c r="D14" s="4">
        <v>649352</v>
      </c>
      <c r="E14" s="4">
        <v>650738.11</v>
      </c>
      <c r="F14" s="9">
        <f t="shared" si="0"/>
        <v>165.91700556083904</v>
      </c>
      <c r="G14" s="9">
        <f t="shared" si="1"/>
        <v>100.21346049600217</v>
      </c>
    </row>
    <row r="15" spans="1:7" ht="24">
      <c r="A15" s="8" t="s">
        <v>112</v>
      </c>
      <c r="B15" s="9">
        <v>392207</v>
      </c>
      <c r="C15" s="9">
        <v>403825</v>
      </c>
      <c r="D15" s="9">
        <v>649352</v>
      </c>
      <c r="E15" s="9">
        <v>650738.11</v>
      </c>
      <c r="F15" s="9">
        <f t="shared" si="0"/>
        <v>165.91700556083904</v>
      </c>
      <c r="G15" s="9">
        <f t="shared" si="1"/>
        <v>100.21346049600217</v>
      </c>
    </row>
    <row r="16" spans="1:7">
      <c r="A16" s="3" t="s">
        <v>15</v>
      </c>
      <c r="B16" s="4">
        <v>2</v>
      </c>
      <c r="C16" s="4">
        <v>50</v>
      </c>
      <c r="D16" s="4">
        <v>50</v>
      </c>
      <c r="E16" s="4">
        <v>1.1499999999999999</v>
      </c>
      <c r="F16" s="9">
        <f t="shared" si="0"/>
        <v>57.499999999999993</v>
      </c>
      <c r="G16" s="9">
        <f t="shared" si="1"/>
        <v>2.2999999999999998</v>
      </c>
    </row>
    <row r="17" spans="1:7">
      <c r="A17" s="3" t="s">
        <v>16</v>
      </c>
      <c r="B17" s="4">
        <v>2</v>
      </c>
      <c r="C17" s="4">
        <v>50</v>
      </c>
      <c r="D17" s="4">
        <v>50</v>
      </c>
      <c r="E17" s="4">
        <v>1.1499999999999999</v>
      </c>
      <c r="F17" s="4">
        <f t="shared" si="0"/>
        <v>57.499999999999993</v>
      </c>
      <c r="G17" s="4">
        <f t="shared" si="1"/>
        <v>2.2999999999999998</v>
      </c>
    </row>
    <row r="18" spans="1:7" ht="24">
      <c r="A18" s="8" t="s">
        <v>17</v>
      </c>
      <c r="B18" s="9">
        <v>2</v>
      </c>
      <c r="C18" s="9">
        <v>50</v>
      </c>
      <c r="D18" s="9">
        <v>50</v>
      </c>
      <c r="E18" s="9">
        <v>1.1499999999999999</v>
      </c>
      <c r="F18" s="9">
        <f t="shared" si="0"/>
        <v>57.499999999999993</v>
      </c>
      <c r="G18" s="9">
        <f t="shared" si="1"/>
        <v>2.2999999999999998</v>
      </c>
    </row>
    <row r="19" spans="1:7" ht="36">
      <c r="A19" s="3" t="s">
        <v>18</v>
      </c>
      <c r="B19" s="4">
        <v>393242</v>
      </c>
      <c r="C19" s="4">
        <v>395500</v>
      </c>
      <c r="D19" s="4">
        <v>422500</v>
      </c>
      <c r="E19" s="4">
        <v>568023.47</v>
      </c>
      <c r="F19" s="9">
        <f t="shared" si="0"/>
        <v>144.44628752778186</v>
      </c>
      <c r="G19" s="9">
        <f t="shared" si="1"/>
        <v>134.44342485207099</v>
      </c>
    </row>
    <row r="20" spans="1:7">
      <c r="A20" s="3" t="s">
        <v>19</v>
      </c>
      <c r="B20" s="4">
        <v>393242</v>
      </c>
      <c r="C20" s="4">
        <v>395500</v>
      </c>
      <c r="D20" s="4">
        <v>422500</v>
      </c>
      <c r="E20" s="4">
        <v>568023.47</v>
      </c>
      <c r="F20" s="4">
        <f t="shared" si="0"/>
        <v>144.44628752778186</v>
      </c>
      <c r="G20" s="4">
        <f t="shared" si="1"/>
        <v>134.44342485207099</v>
      </c>
    </row>
    <row r="21" spans="1:7">
      <c r="A21" s="8" t="s">
        <v>20</v>
      </c>
      <c r="B21" s="9">
        <v>393242</v>
      </c>
      <c r="C21" s="9">
        <v>395500</v>
      </c>
      <c r="D21" s="9">
        <v>422500</v>
      </c>
      <c r="E21" s="9">
        <v>568023.47</v>
      </c>
      <c r="F21" s="9">
        <f t="shared" si="0"/>
        <v>144.44628752778186</v>
      </c>
      <c r="G21" s="9">
        <f t="shared" si="1"/>
        <v>134.44342485207099</v>
      </c>
    </row>
    <row r="22" spans="1:7" ht="36">
      <c r="A22" s="3" t="s">
        <v>21</v>
      </c>
      <c r="B22" s="4">
        <v>33281</v>
      </c>
      <c r="C22" s="4">
        <v>56000</v>
      </c>
      <c r="D22" s="4">
        <f>SUM(D23,D25)</f>
        <v>57000</v>
      </c>
      <c r="E22" s="4">
        <v>46394.96</v>
      </c>
      <c r="F22" s="9">
        <f t="shared" si="0"/>
        <v>139.40374387788827</v>
      </c>
      <c r="G22" s="9">
        <f t="shared" si="1"/>
        <v>81.394666666666666</v>
      </c>
    </row>
    <row r="23" spans="1:7" ht="24">
      <c r="A23" s="3" t="s">
        <v>22</v>
      </c>
      <c r="B23" s="4">
        <v>23660</v>
      </c>
      <c r="C23" s="4">
        <v>36000</v>
      </c>
      <c r="D23" s="4">
        <v>37000</v>
      </c>
      <c r="E23" s="4">
        <v>46394.96</v>
      </c>
      <c r="F23" s="4">
        <f t="shared" si="0"/>
        <v>196.0902789518174</v>
      </c>
      <c r="G23" s="4">
        <f t="shared" si="1"/>
        <v>125.39178378378378</v>
      </c>
    </row>
    <row r="24" spans="1:7">
      <c r="A24" s="8" t="s">
        <v>23</v>
      </c>
      <c r="B24" s="9">
        <v>23660</v>
      </c>
      <c r="C24" s="9">
        <v>36000</v>
      </c>
      <c r="D24" s="9">
        <v>37000</v>
      </c>
      <c r="E24" s="9">
        <v>46394.96</v>
      </c>
      <c r="F24" s="9">
        <f t="shared" si="0"/>
        <v>196.0902789518174</v>
      </c>
      <c r="G24" s="9">
        <f t="shared" si="1"/>
        <v>125.39178378378378</v>
      </c>
    </row>
    <row r="25" spans="1:7" ht="36">
      <c r="A25" s="3" t="s">
        <v>24</v>
      </c>
      <c r="B25" s="4">
        <v>9621</v>
      </c>
      <c r="C25" s="4">
        <v>20000</v>
      </c>
      <c r="D25" s="4">
        <v>20000</v>
      </c>
      <c r="E25" s="4">
        <v>0</v>
      </c>
      <c r="F25" s="4">
        <f t="shared" si="0"/>
        <v>0</v>
      </c>
      <c r="G25" s="4">
        <f t="shared" si="1"/>
        <v>0</v>
      </c>
    </row>
    <row r="26" spans="1:7">
      <c r="A26" s="8" t="s">
        <v>25</v>
      </c>
      <c r="B26" s="9">
        <v>9621</v>
      </c>
      <c r="C26" s="9">
        <v>20000</v>
      </c>
      <c r="D26" s="9">
        <v>20000</v>
      </c>
      <c r="E26" s="9">
        <v>0</v>
      </c>
      <c r="F26" s="9">
        <f t="shared" si="0"/>
        <v>0</v>
      </c>
      <c r="G26" s="9">
        <f t="shared" si="1"/>
        <v>0</v>
      </c>
    </row>
    <row r="27" spans="1:7" ht="12.75" customHeight="1">
      <c r="A27" s="8" t="s">
        <v>26</v>
      </c>
      <c r="B27" s="9">
        <v>0</v>
      </c>
      <c r="C27" s="9">
        <v>20000</v>
      </c>
      <c r="D27" s="9">
        <v>20000</v>
      </c>
      <c r="E27" s="9">
        <v>0</v>
      </c>
      <c r="F27" s="9" t="e">
        <f t="shared" si="0"/>
        <v>#DIV/0!</v>
      </c>
      <c r="G27" s="9">
        <f t="shared" si="1"/>
        <v>0</v>
      </c>
    </row>
    <row r="28" spans="1:7" ht="41.25" customHeight="1">
      <c r="A28" s="49" t="s">
        <v>87</v>
      </c>
      <c r="B28" s="4">
        <v>2540003</v>
      </c>
      <c r="C28" s="4">
        <v>3053998</v>
      </c>
      <c r="D28" s="4">
        <v>3041381</v>
      </c>
      <c r="E28" s="4">
        <v>3078847.18</v>
      </c>
      <c r="F28" s="9">
        <f t="shared" si="0"/>
        <v>121.21431273900072</v>
      </c>
      <c r="G28" s="9">
        <f t="shared" si="1"/>
        <v>101.231880517436</v>
      </c>
    </row>
    <row r="29" spans="1:7" ht="36">
      <c r="A29" s="3" t="s">
        <v>89</v>
      </c>
      <c r="B29" s="4">
        <v>2540003</v>
      </c>
      <c r="C29" s="4">
        <v>3053998</v>
      </c>
      <c r="D29" s="4">
        <f>SUM(D30:D31)</f>
        <v>3041381</v>
      </c>
      <c r="E29" s="4">
        <v>3078847.18</v>
      </c>
      <c r="F29" s="4">
        <f t="shared" si="0"/>
        <v>121.21431273900072</v>
      </c>
      <c r="G29" s="4">
        <f t="shared" si="1"/>
        <v>101.231880517436</v>
      </c>
    </row>
    <row r="30" spans="1:7" ht="24">
      <c r="A30" s="8" t="s">
        <v>88</v>
      </c>
      <c r="B30" s="9">
        <v>2540003</v>
      </c>
      <c r="C30" s="9">
        <v>2786347</v>
      </c>
      <c r="D30" s="9">
        <v>2792919</v>
      </c>
      <c r="E30" s="9">
        <v>2979082.97</v>
      </c>
      <c r="F30" s="9">
        <f t="shared" si="0"/>
        <v>117.28659257489068</v>
      </c>
      <c r="G30" s="9">
        <f t="shared" si="1"/>
        <v>106.66556996461409</v>
      </c>
    </row>
    <row r="31" spans="1:7" ht="24">
      <c r="A31" s="8" t="s">
        <v>90</v>
      </c>
      <c r="B31" s="9">
        <v>0</v>
      </c>
      <c r="C31" s="9">
        <v>267651</v>
      </c>
      <c r="D31" s="9">
        <v>248462</v>
      </c>
      <c r="E31" s="9">
        <v>99764.21</v>
      </c>
      <c r="F31" s="9" t="e">
        <f t="shared" si="0"/>
        <v>#DIV/0!</v>
      </c>
      <c r="G31" s="9">
        <f t="shared" si="1"/>
        <v>40.152703431510659</v>
      </c>
    </row>
    <row r="32" spans="1:7" s="13" customFormat="1">
      <c r="A32" s="46" t="s">
        <v>27</v>
      </c>
      <c r="B32" s="42">
        <v>1334</v>
      </c>
      <c r="C32" s="4">
        <v>1200</v>
      </c>
      <c r="D32" s="4">
        <v>1200</v>
      </c>
      <c r="E32" s="4">
        <v>609.73</v>
      </c>
      <c r="F32" s="9">
        <f t="shared" si="0"/>
        <v>45.706896551724142</v>
      </c>
      <c r="G32" s="4">
        <f>E32/D32*100</f>
        <v>50.810833333333335</v>
      </c>
    </row>
    <row r="33" spans="1:7" ht="24">
      <c r="A33" s="8" t="s">
        <v>28</v>
      </c>
      <c r="B33" s="4">
        <v>1334</v>
      </c>
      <c r="C33" s="4">
        <v>1200</v>
      </c>
      <c r="D33" s="4">
        <v>1200</v>
      </c>
      <c r="E33" s="9">
        <v>609.73</v>
      </c>
      <c r="F33" s="9">
        <f t="shared" si="0"/>
        <v>45.706896551724142</v>
      </c>
      <c r="G33" s="9">
        <f>E33/D33*100</f>
        <v>50.810833333333335</v>
      </c>
    </row>
    <row r="34" spans="1:7">
      <c r="A34" s="3" t="s">
        <v>29</v>
      </c>
      <c r="B34" s="4">
        <v>1334</v>
      </c>
      <c r="C34" s="36">
        <v>1200</v>
      </c>
      <c r="D34" s="36">
        <v>1200</v>
      </c>
      <c r="E34" s="36">
        <v>609.73</v>
      </c>
      <c r="F34" s="4">
        <f t="shared" si="0"/>
        <v>45.706896551724142</v>
      </c>
      <c r="G34" s="4">
        <f>E34/D34*100</f>
        <v>50.810833333333335</v>
      </c>
    </row>
    <row r="35" spans="1:7">
      <c r="A35" s="8" t="s">
        <v>30</v>
      </c>
      <c r="B35" s="9">
        <v>1334</v>
      </c>
      <c r="C35" s="9">
        <v>1200</v>
      </c>
      <c r="D35" s="9">
        <v>1200</v>
      </c>
      <c r="E35" s="9">
        <v>609.73</v>
      </c>
      <c r="F35" s="9">
        <f t="shared" si="0"/>
        <v>45.706896551724142</v>
      </c>
      <c r="G35" s="9">
        <f>E35/D35*100</f>
        <v>50.810833333333335</v>
      </c>
    </row>
    <row r="36" spans="1:7">
      <c r="A36" s="11" t="s">
        <v>31</v>
      </c>
      <c r="B36" s="12">
        <f>B4+B32</f>
        <v>16408043</v>
      </c>
      <c r="C36" s="12">
        <f>C4+C32</f>
        <v>18917257</v>
      </c>
      <c r="D36" s="12">
        <f>SUM(D32,D4)</f>
        <v>19383857</v>
      </c>
      <c r="E36" s="12">
        <f>SUM(E32,E4)</f>
        <v>19167664.860000003</v>
      </c>
      <c r="F36" s="12">
        <f>E36/B36*100</f>
        <v>116.81871421229214</v>
      </c>
      <c r="G36" s="12">
        <f>E36/D36*100</f>
        <v>98.884679452598121</v>
      </c>
    </row>
    <row r="37" spans="1:7">
      <c r="A37" s="34"/>
      <c r="B37" s="35"/>
      <c r="C37" s="35"/>
      <c r="D37" s="35"/>
      <c r="E37" s="35"/>
      <c r="F37" s="35"/>
      <c r="G37" s="35"/>
    </row>
    <row r="38" spans="1:7" s="47" customFormat="1">
      <c r="A38" s="46" t="s">
        <v>32</v>
      </c>
      <c r="B38" s="42">
        <f>SUM(B39,B49,B79,B82,B85)</f>
        <v>16351198</v>
      </c>
      <c r="C38" s="42">
        <v>18304606</v>
      </c>
      <c r="D38" s="42">
        <f>SUM(D39,D49,D79,D82,D85)</f>
        <v>18777965</v>
      </c>
      <c r="E38" s="42">
        <f>SUM(E39,E49,E79,E82,E85)</f>
        <v>18550617.289999999</v>
      </c>
      <c r="F38" s="42">
        <f>E38/B38*100</f>
        <v>113.4511201564558</v>
      </c>
      <c r="G38" s="42">
        <f>E38/D38*100</f>
        <v>98.789284621629662</v>
      </c>
    </row>
    <row r="39" spans="1:7">
      <c r="A39" s="46" t="s">
        <v>33</v>
      </c>
      <c r="B39" s="42">
        <v>13064788</v>
      </c>
      <c r="C39" s="9">
        <v>14791197</v>
      </c>
      <c r="D39" s="9">
        <f>SUM(D40,D44,D46)</f>
        <v>14791197</v>
      </c>
      <c r="E39" s="9">
        <v>14451240.359999999</v>
      </c>
      <c r="F39" s="9">
        <f>E39/B39*100</f>
        <v>110.61213056040404</v>
      </c>
      <c r="G39" s="9">
        <f>E39/D39*100</f>
        <v>97.701628610585061</v>
      </c>
    </row>
    <row r="40" spans="1:7">
      <c r="A40" s="3" t="s">
        <v>34</v>
      </c>
      <c r="B40" s="4">
        <v>10772850</v>
      </c>
      <c r="C40" s="4">
        <v>12317434</v>
      </c>
      <c r="D40" s="4">
        <f>SUM(D41:D43)</f>
        <v>12317434</v>
      </c>
      <c r="E40" s="4">
        <v>11940153.609999999</v>
      </c>
      <c r="F40" s="4">
        <f t="shared" ref="F40:F87" si="2">E40/B40*100</f>
        <v>110.83560626946442</v>
      </c>
      <c r="G40" s="4">
        <f t="shared" ref="G40:G84" si="3">E40/D40*100</f>
        <v>96.937021217243782</v>
      </c>
    </row>
    <row r="41" spans="1:7">
      <c r="A41" s="8" t="s">
        <v>35</v>
      </c>
      <c r="B41" s="9">
        <v>10611313</v>
      </c>
      <c r="C41" s="9">
        <v>12146100</v>
      </c>
      <c r="D41" s="9">
        <v>12146100</v>
      </c>
      <c r="E41" s="9">
        <v>11806967.98</v>
      </c>
      <c r="F41" s="9">
        <f t="shared" si="2"/>
        <v>111.26773830910463</v>
      </c>
      <c r="G41" s="9">
        <f t="shared" si="3"/>
        <v>97.20789372720462</v>
      </c>
    </row>
    <row r="42" spans="1:7">
      <c r="A42" s="8" t="s">
        <v>36</v>
      </c>
      <c r="B42" s="9">
        <v>54784</v>
      </c>
      <c r="C42" s="9">
        <v>66334</v>
      </c>
      <c r="D42" s="9">
        <v>66334</v>
      </c>
      <c r="E42" s="9">
        <v>56597.97</v>
      </c>
      <c r="F42" s="9">
        <f t="shared" si="2"/>
        <v>103.31113098714953</v>
      </c>
      <c r="G42" s="9">
        <f t="shared" si="3"/>
        <v>85.322715349594475</v>
      </c>
    </row>
    <row r="43" spans="1:7">
      <c r="A43" s="8" t="s">
        <v>37</v>
      </c>
      <c r="B43" s="9">
        <v>106753</v>
      </c>
      <c r="C43" s="9">
        <v>105000</v>
      </c>
      <c r="D43" s="9">
        <v>105000</v>
      </c>
      <c r="E43" s="9">
        <v>76587.66</v>
      </c>
      <c r="F43" s="9">
        <f t="shared" si="2"/>
        <v>71.742864369151221</v>
      </c>
      <c r="G43" s="9">
        <f t="shared" si="3"/>
        <v>72.940628571428576</v>
      </c>
    </row>
    <row r="44" spans="1:7">
      <c r="A44" s="3" t="s">
        <v>38</v>
      </c>
      <c r="B44" s="4">
        <v>508888</v>
      </c>
      <c r="C44" s="4">
        <v>489978</v>
      </c>
      <c r="D44" s="4">
        <v>489978</v>
      </c>
      <c r="E44" s="4">
        <v>589782.63</v>
      </c>
      <c r="F44" s="4">
        <f t="shared" si="2"/>
        <v>115.89635243904357</v>
      </c>
      <c r="G44" s="4">
        <f t="shared" si="3"/>
        <v>120.36920637253101</v>
      </c>
    </row>
    <row r="45" spans="1:7">
      <c r="A45" s="8" t="s">
        <v>39</v>
      </c>
      <c r="B45" s="9">
        <v>508888</v>
      </c>
      <c r="C45" s="9">
        <v>489978</v>
      </c>
      <c r="D45" s="9">
        <v>489978</v>
      </c>
      <c r="E45" s="9">
        <v>589782.63</v>
      </c>
      <c r="F45" s="9">
        <f t="shared" si="2"/>
        <v>115.89635243904357</v>
      </c>
      <c r="G45" s="9">
        <f t="shared" si="3"/>
        <v>120.36920637253101</v>
      </c>
    </row>
    <row r="46" spans="1:7">
      <c r="A46" s="3" t="s">
        <v>40</v>
      </c>
      <c r="B46" s="4">
        <v>1783050</v>
      </c>
      <c r="C46" s="4">
        <v>1983785</v>
      </c>
      <c r="D46" s="4">
        <v>1983785</v>
      </c>
      <c r="E46" s="4">
        <v>1921304.12</v>
      </c>
      <c r="F46" s="4">
        <f t="shared" si="2"/>
        <v>107.75379938868792</v>
      </c>
      <c r="G46" s="4">
        <f t="shared" si="3"/>
        <v>96.850420786526769</v>
      </c>
    </row>
    <row r="47" spans="1:7" ht="24">
      <c r="A47" s="8" t="s">
        <v>41</v>
      </c>
      <c r="B47" s="9">
        <v>1783050</v>
      </c>
      <c r="C47" s="9">
        <v>1983785</v>
      </c>
      <c r="D47" s="9">
        <v>1983785</v>
      </c>
      <c r="E47" s="9">
        <v>1921304.12</v>
      </c>
      <c r="F47" s="9">
        <f t="shared" si="2"/>
        <v>107.75379938868792</v>
      </c>
      <c r="G47" s="9">
        <f t="shared" si="3"/>
        <v>96.850420786526769</v>
      </c>
    </row>
    <row r="48" spans="1:7" ht="24">
      <c r="A48" s="8" t="s">
        <v>42</v>
      </c>
      <c r="B48" s="9">
        <v>0</v>
      </c>
      <c r="C48" s="9">
        <v>0</v>
      </c>
      <c r="D48" s="9">
        <v>0</v>
      </c>
      <c r="E48" s="9">
        <v>0</v>
      </c>
      <c r="F48" s="9" t="e">
        <f t="shared" si="2"/>
        <v>#DIV/0!</v>
      </c>
      <c r="G48" s="9" t="e">
        <f t="shared" si="3"/>
        <v>#DIV/0!</v>
      </c>
    </row>
    <row r="49" spans="1:7" s="48" customFormat="1">
      <c r="A49" s="46" t="s">
        <v>43</v>
      </c>
      <c r="B49" s="42">
        <v>2899063</v>
      </c>
      <c r="C49" s="42">
        <v>3120409</v>
      </c>
      <c r="D49" s="42">
        <f>SUM(D50,D54,D61,D71,D73)</f>
        <v>3593768</v>
      </c>
      <c r="E49" s="42">
        <v>3687746.22</v>
      </c>
      <c r="F49" s="42">
        <f t="shared" si="2"/>
        <v>127.20476305620127</v>
      </c>
      <c r="G49" s="42">
        <f t="shared" si="3"/>
        <v>102.61503302383458</v>
      </c>
    </row>
    <row r="50" spans="1:7">
      <c r="A50" s="3" t="s">
        <v>44</v>
      </c>
      <c r="B50" s="4">
        <v>355338</v>
      </c>
      <c r="C50" s="4">
        <v>372500</v>
      </c>
      <c r="D50" s="4">
        <f>SUM(D51:D53)</f>
        <v>399230</v>
      </c>
      <c r="E50" s="4">
        <v>580012.14</v>
      </c>
      <c r="F50" s="4">
        <f t="shared" si="2"/>
        <v>163.22828968475088</v>
      </c>
      <c r="G50" s="4">
        <f t="shared" si="3"/>
        <v>145.28270420559576</v>
      </c>
    </row>
    <row r="51" spans="1:7">
      <c r="A51" s="8" t="s">
        <v>45</v>
      </c>
      <c r="B51" s="9">
        <v>34070</v>
      </c>
      <c r="C51" s="32">
        <v>63000</v>
      </c>
      <c r="D51" s="32">
        <v>97600</v>
      </c>
      <c r="E51" s="9">
        <v>99097.49</v>
      </c>
      <c r="F51" s="9">
        <f t="shared" si="2"/>
        <v>290.86436747872028</v>
      </c>
      <c r="G51" s="9">
        <f t="shared" si="3"/>
        <v>101.53431352459017</v>
      </c>
    </row>
    <row r="52" spans="1:7" ht="24">
      <c r="A52" s="8" t="s">
        <v>46</v>
      </c>
      <c r="B52" s="9">
        <v>292911</v>
      </c>
      <c r="C52" s="32">
        <v>287500</v>
      </c>
      <c r="D52" s="32">
        <v>287500</v>
      </c>
      <c r="E52" s="9">
        <v>453213.7</v>
      </c>
      <c r="F52" s="9">
        <f t="shared" si="2"/>
        <v>154.72744280685941</v>
      </c>
      <c r="G52" s="9">
        <f t="shared" si="3"/>
        <v>157.63954782608695</v>
      </c>
    </row>
    <row r="53" spans="1:7">
      <c r="A53" s="8" t="s">
        <v>47</v>
      </c>
      <c r="B53" s="9">
        <v>28357</v>
      </c>
      <c r="C53" s="32">
        <v>22000</v>
      </c>
      <c r="D53" s="32">
        <v>14130</v>
      </c>
      <c r="E53" s="9">
        <v>27700.95</v>
      </c>
      <c r="F53" s="9">
        <f t="shared" si="2"/>
        <v>97.686461896533487</v>
      </c>
      <c r="G53" s="9">
        <f t="shared" si="3"/>
        <v>196.04352441613588</v>
      </c>
    </row>
    <row r="54" spans="1:7">
      <c r="A54" s="3" t="s">
        <v>48</v>
      </c>
      <c r="B54" s="9">
        <v>1892330</v>
      </c>
      <c r="C54" s="4">
        <v>1968330</v>
      </c>
      <c r="D54" s="4">
        <f>SUM(D55,D56,D57,D58,D59,D60)</f>
        <v>2144450</v>
      </c>
      <c r="E54" s="4">
        <v>2216199.5</v>
      </c>
      <c r="F54" s="4" t="e">
        <f>E54/#REF!*100</f>
        <v>#REF!</v>
      </c>
      <c r="G54" s="4">
        <f t="shared" si="3"/>
        <v>103.34582293828254</v>
      </c>
    </row>
    <row r="55" spans="1:7">
      <c r="A55" s="8" t="s">
        <v>49</v>
      </c>
      <c r="B55" s="10">
        <v>190558</v>
      </c>
      <c r="C55" s="32">
        <v>176000</v>
      </c>
      <c r="D55" s="32">
        <v>230200</v>
      </c>
      <c r="E55" s="9">
        <v>234050.28</v>
      </c>
      <c r="F55" s="9">
        <f>E55/B54*100</f>
        <v>12.36836492577933</v>
      </c>
      <c r="G55" s="9">
        <f t="shared" si="3"/>
        <v>101.67258036490009</v>
      </c>
    </row>
    <row r="56" spans="1:7">
      <c r="A56" s="8" t="s">
        <v>50</v>
      </c>
      <c r="B56" s="9">
        <v>390158</v>
      </c>
      <c r="C56" s="32">
        <v>423130</v>
      </c>
      <c r="D56" s="32">
        <v>446130</v>
      </c>
      <c r="E56" s="9">
        <v>512948.83</v>
      </c>
      <c r="F56" s="9">
        <f t="shared" si="2"/>
        <v>131.47207797866506</v>
      </c>
      <c r="G56" s="9">
        <f t="shared" si="3"/>
        <v>114.97743482841325</v>
      </c>
    </row>
    <row r="57" spans="1:7">
      <c r="A57" s="8" t="s">
        <v>51</v>
      </c>
      <c r="B57" s="9">
        <v>1227460</v>
      </c>
      <c r="C57" s="32">
        <v>1249200</v>
      </c>
      <c r="D57" s="32">
        <v>1393520</v>
      </c>
      <c r="E57" s="9">
        <v>1375987.31</v>
      </c>
      <c r="F57" s="9">
        <f t="shared" si="2"/>
        <v>112.10037883108208</v>
      </c>
      <c r="G57" s="9">
        <f t="shared" si="3"/>
        <v>98.741841523623634</v>
      </c>
    </row>
    <row r="58" spans="1:7" ht="24">
      <c r="A58" s="8" t="s">
        <v>52</v>
      </c>
      <c r="B58" s="9">
        <v>35622</v>
      </c>
      <c r="C58" s="32">
        <v>51000</v>
      </c>
      <c r="D58" s="32">
        <v>30000</v>
      </c>
      <c r="E58" s="9">
        <v>31545</v>
      </c>
      <c r="F58" s="9">
        <f t="shared" si="2"/>
        <v>88.554825669530075</v>
      </c>
      <c r="G58" s="9">
        <f t="shared" si="3"/>
        <v>105.15</v>
      </c>
    </row>
    <row r="59" spans="1:7">
      <c r="A59" s="8" t="s">
        <v>53</v>
      </c>
      <c r="B59" s="9">
        <v>47425</v>
      </c>
      <c r="C59" s="32">
        <v>43000</v>
      </c>
      <c r="D59" s="32">
        <v>33600</v>
      </c>
      <c r="E59" s="9">
        <v>52048.59</v>
      </c>
      <c r="F59" s="9">
        <f t="shared" si="2"/>
        <v>109.74926726410121</v>
      </c>
      <c r="G59" s="9">
        <f t="shared" si="3"/>
        <v>154.90651785714283</v>
      </c>
    </row>
    <row r="60" spans="1:7">
      <c r="A60" s="8" t="s">
        <v>54</v>
      </c>
      <c r="B60" s="9">
        <v>1107</v>
      </c>
      <c r="C60" s="32">
        <v>26000</v>
      </c>
      <c r="D60" s="32">
        <v>11000</v>
      </c>
      <c r="E60" s="9">
        <v>9619.49</v>
      </c>
      <c r="F60" s="9">
        <f t="shared" si="2"/>
        <v>868.96928635953032</v>
      </c>
      <c r="G60" s="9">
        <f t="shared" si="3"/>
        <v>87.449909090909088</v>
      </c>
    </row>
    <row r="61" spans="1:7">
      <c r="A61" s="3" t="s">
        <v>55</v>
      </c>
      <c r="B61" s="4">
        <v>506568</v>
      </c>
      <c r="C61" s="4">
        <v>443500</v>
      </c>
      <c r="D61" s="4">
        <f>SUM(D62:D70)</f>
        <v>554339</v>
      </c>
      <c r="E61" s="4">
        <v>571426.65</v>
      </c>
      <c r="F61" s="4">
        <f t="shared" si="2"/>
        <v>112.80354266357133</v>
      </c>
      <c r="G61" s="4">
        <f t="shared" si="3"/>
        <v>103.08252711788275</v>
      </c>
    </row>
    <row r="62" spans="1:7">
      <c r="A62" s="8" t="s">
        <v>56</v>
      </c>
      <c r="B62" s="9">
        <v>59168</v>
      </c>
      <c r="C62" s="32">
        <v>65580</v>
      </c>
      <c r="D62" s="32">
        <v>79319</v>
      </c>
      <c r="E62" s="9">
        <v>76313.61</v>
      </c>
      <c r="F62" s="9">
        <f t="shared" si="2"/>
        <v>128.97784275283936</v>
      </c>
      <c r="G62" s="9">
        <f t="shared" si="3"/>
        <v>96.211008711657982</v>
      </c>
    </row>
    <row r="63" spans="1:7">
      <c r="A63" s="8" t="s">
        <v>57</v>
      </c>
      <c r="B63" s="9">
        <v>188762</v>
      </c>
      <c r="C63" s="32">
        <v>124000</v>
      </c>
      <c r="D63" s="32">
        <v>127700</v>
      </c>
      <c r="E63" s="9">
        <v>127510.16</v>
      </c>
      <c r="F63" s="9">
        <f t="shared" si="2"/>
        <v>67.550757037963152</v>
      </c>
      <c r="G63" s="9">
        <f t="shared" si="3"/>
        <v>99.851339075959274</v>
      </c>
    </row>
    <row r="64" spans="1:7">
      <c r="A64" s="8" t="s">
        <v>58</v>
      </c>
      <c r="B64" s="9">
        <v>4534</v>
      </c>
      <c r="C64" s="32">
        <v>2000</v>
      </c>
      <c r="D64" s="32">
        <v>1000</v>
      </c>
      <c r="E64" s="9">
        <v>963.75</v>
      </c>
      <c r="F64" s="9">
        <f t="shared" si="2"/>
        <v>21.256065284516986</v>
      </c>
      <c r="G64" s="9">
        <f t="shared" si="3"/>
        <v>96.375</v>
      </c>
    </row>
    <row r="65" spans="1:7">
      <c r="A65" s="8" t="s">
        <v>59</v>
      </c>
      <c r="B65" s="9">
        <v>119404</v>
      </c>
      <c r="C65" s="32">
        <v>126420</v>
      </c>
      <c r="D65" s="32">
        <v>185520</v>
      </c>
      <c r="E65" s="9">
        <v>189379.64</v>
      </c>
      <c r="F65" s="9">
        <f t="shared" si="2"/>
        <v>158.60410036514691</v>
      </c>
      <c r="G65" s="9">
        <f t="shared" si="3"/>
        <v>102.08044415696422</v>
      </c>
    </row>
    <row r="66" spans="1:7">
      <c r="A66" s="8" t="s">
        <v>113</v>
      </c>
      <c r="B66" s="9">
        <v>4262</v>
      </c>
      <c r="C66" s="32">
        <v>4000</v>
      </c>
      <c r="D66" s="32">
        <v>5500</v>
      </c>
      <c r="E66" s="9">
        <v>5228.75</v>
      </c>
      <c r="F66" s="9">
        <f t="shared" si="2"/>
        <v>122.68301267010793</v>
      </c>
      <c r="G66" s="9">
        <f t="shared" si="3"/>
        <v>95.068181818181813</v>
      </c>
    </row>
    <row r="67" spans="1:7">
      <c r="A67" s="8" t="s">
        <v>60</v>
      </c>
      <c r="B67" s="9">
        <v>55142</v>
      </c>
      <c r="C67" s="32">
        <v>49500</v>
      </c>
      <c r="D67" s="32">
        <v>68400</v>
      </c>
      <c r="E67" s="9">
        <v>68164.160000000003</v>
      </c>
      <c r="F67" s="9">
        <f t="shared" si="2"/>
        <v>123.61568314533386</v>
      </c>
      <c r="G67" s="9">
        <f t="shared" si="3"/>
        <v>99.65520467836258</v>
      </c>
    </row>
    <row r="68" spans="1:7">
      <c r="A68" s="8" t="s">
        <v>61</v>
      </c>
      <c r="B68" s="9">
        <v>41897</v>
      </c>
      <c r="C68" s="32">
        <v>46000</v>
      </c>
      <c r="D68" s="32">
        <v>42400</v>
      </c>
      <c r="E68" s="9">
        <v>59791.91</v>
      </c>
      <c r="F68" s="9">
        <f t="shared" si="2"/>
        <v>142.71167386686398</v>
      </c>
      <c r="G68" s="9">
        <f t="shared" si="3"/>
        <v>141.01865566037736</v>
      </c>
    </row>
    <row r="69" spans="1:7">
      <c r="A69" s="8" t="s">
        <v>62</v>
      </c>
      <c r="B69" s="9">
        <v>11927</v>
      </c>
      <c r="C69" s="32">
        <v>12000</v>
      </c>
      <c r="D69" s="32">
        <v>13500</v>
      </c>
      <c r="E69" s="9">
        <v>12729.97</v>
      </c>
      <c r="F69" s="9">
        <f t="shared" si="2"/>
        <v>106.73237192923619</v>
      </c>
      <c r="G69" s="9">
        <f t="shared" si="3"/>
        <v>94.29607407407407</v>
      </c>
    </row>
    <row r="70" spans="1:7">
      <c r="A70" s="8" t="s">
        <v>63</v>
      </c>
      <c r="B70" s="9">
        <v>21472</v>
      </c>
      <c r="C70" s="32">
        <v>14000</v>
      </c>
      <c r="D70" s="32">
        <v>31000</v>
      </c>
      <c r="E70" s="9">
        <v>31344.7</v>
      </c>
      <c r="F70" s="9">
        <f t="shared" si="2"/>
        <v>145.97941505216096</v>
      </c>
      <c r="G70" s="9">
        <f t="shared" si="3"/>
        <v>101.11193548387097</v>
      </c>
    </row>
    <row r="71" spans="1:7" ht="24">
      <c r="A71" s="3" t="s">
        <v>64</v>
      </c>
      <c r="B71" s="4">
        <v>0</v>
      </c>
      <c r="C71" s="4">
        <v>142620</v>
      </c>
      <c r="D71" s="4">
        <v>142620</v>
      </c>
      <c r="E71" s="4">
        <v>0</v>
      </c>
      <c r="F71" s="4" t="e">
        <f t="shared" si="2"/>
        <v>#DIV/0!</v>
      </c>
      <c r="G71" s="4">
        <f t="shared" si="3"/>
        <v>0</v>
      </c>
    </row>
    <row r="72" spans="1:7" ht="24">
      <c r="A72" s="8" t="s">
        <v>65</v>
      </c>
      <c r="B72" s="9">
        <v>0</v>
      </c>
      <c r="C72" s="32">
        <v>142620</v>
      </c>
      <c r="D72" s="32">
        <v>142620</v>
      </c>
      <c r="E72" s="9">
        <v>0</v>
      </c>
      <c r="F72" s="9" t="e">
        <f t="shared" si="2"/>
        <v>#DIV/0!</v>
      </c>
      <c r="G72" s="9">
        <f t="shared" si="3"/>
        <v>0</v>
      </c>
    </row>
    <row r="73" spans="1:7">
      <c r="A73" s="3" t="s">
        <v>66</v>
      </c>
      <c r="B73" s="4">
        <v>144827</v>
      </c>
      <c r="C73" s="4">
        <v>193459</v>
      </c>
      <c r="D73" s="4">
        <f>SUM(D74:D78)</f>
        <v>353129</v>
      </c>
      <c r="E73" s="4">
        <v>320107.93</v>
      </c>
      <c r="F73" s="4">
        <f t="shared" si="2"/>
        <v>221.02779868394705</v>
      </c>
      <c r="G73" s="4">
        <f t="shared" si="3"/>
        <v>90.649006453732213</v>
      </c>
    </row>
    <row r="74" spans="1:7">
      <c r="A74" s="8" t="s">
        <v>67</v>
      </c>
      <c r="B74" s="9">
        <v>30452</v>
      </c>
      <c r="C74" s="32">
        <v>12000</v>
      </c>
      <c r="D74" s="32">
        <v>12400</v>
      </c>
      <c r="E74" s="9">
        <v>12401.54</v>
      </c>
      <c r="F74" s="9">
        <f t="shared" si="2"/>
        <v>40.724878497307245</v>
      </c>
      <c r="G74" s="9">
        <f t="shared" si="3"/>
        <v>100.01241935483871</v>
      </c>
    </row>
    <row r="75" spans="1:7">
      <c r="A75" s="8" t="s">
        <v>68</v>
      </c>
      <c r="B75" s="9">
        <v>5600</v>
      </c>
      <c r="C75" s="32">
        <v>5500</v>
      </c>
      <c r="D75" s="32">
        <v>6100</v>
      </c>
      <c r="E75" s="9">
        <v>6100</v>
      </c>
      <c r="F75" s="9">
        <f t="shared" si="2"/>
        <v>108.92857142857142</v>
      </c>
      <c r="G75" s="9">
        <f t="shared" si="3"/>
        <v>100</v>
      </c>
    </row>
    <row r="76" spans="1:7">
      <c r="A76" s="8" t="s">
        <v>69</v>
      </c>
      <c r="B76" s="9">
        <v>23725</v>
      </c>
      <c r="C76" s="32">
        <v>50000</v>
      </c>
      <c r="D76" s="32">
        <v>50000</v>
      </c>
      <c r="E76" s="9">
        <v>15759.5</v>
      </c>
      <c r="F76" s="9">
        <f t="shared" si="2"/>
        <v>66.425711275026345</v>
      </c>
      <c r="G76" s="9">
        <f t="shared" si="3"/>
        <v>31.519000000000002</v>
      </c>
    </row>
    <row r="77" spans="1:7">
      <c r="A77" s="8" t="s">
        <v>70</v>
      </c>
      <c r="B77" s="9">
        <v>0</v>
      </c>
      <c r="C77" s="32">
        <v>10000</v>
      </c>
      <c r="D77" s="32">
        <v>10000</v>
      </c>
      <c r="E77" s="9">
        <v>0</v>
      </c>
      <c r="F77" s="9" t="e">
        <f t="shared" si="2"/>
        <v>#DIV/0!</v>
      </c>
      <c r="G77" s="9">
        <f t="shared" si="3"/>
        <v>0</v>
      </c>
    </row>
    <row r="78" spans="1:7">
      <c r="A78" s="8" t="s">
        <v>71</v>
      </c>
      <c r="B78" s="9">
        <v>85050</v>
      </c>
      <c r="C78" s="32">
        <v>115959</v>
      </c>
      <c r="D78" s="32">
        <v>274629</v>
      </c>
      <c r="E78" s="9">
        <v>285846.89</v>
      </c>
      <c r="F78" s="9">
        <f t="shared" si="2"/>
        <v>336.09275720164612</v>
      </c>
      <c r="G78" s="9">
        <f t="shared" si="3"/>
        <v>104.08474341748324</v>
      </c>
    </row>
    <row r="79" spans="1:7" s="48" customFormat="1">
      <c r="A79" s="46" t="s">
        <v>72</v>
      </c>
      <c r="B79" s="42">
        <v>12198</v>
      </c>
      <c r="C79" s="42">
        <v>10000</v>
      </c>
      <c r="D79" s="42">
        <v>17000</v>
      </c>
      <c r="E79" s="42">
        <v>15635.16</v>
      </c>
      <c r="F79" s="42">
        <f t="shared" si="2"/>
        <v>128.17806197737335</v>
      </c>
      <c r="G79" s="42">
        <f t="shared" si="3"/>
        <v>91.971529411764706</v>
      </c>
    </row>
    <row r="80" spans="1:7">
      <c r="A80" s="3" t="s">
        <v>73</v>
      </c>
      <c r="B80" s="4">
        <v>12198</v>
      </c>
      <c r="C80" s="4">
        <v>10000</v>
      </c>
      <c r="D80" s="4">
        <v>17000</v>
      </c>
      <c r="E80" s="4">
        <v>15635.16</v>
      </c>
      <c r="F80" s="4">
        <f t="shared" si="2"/>
        <v>128.17806197737335</v>
      </c>
      <c r="G80" s="4">
        <f t="shared" si="3"/>
        <v>91.971529411764706</v>
      </c>
    </row>
    <row r="81" spans="1:7">
      <c r="A81" s="8" t="s">
        <v>74</v>
      </c>
      <c r="B81" s="9">
        <v>12198</v>
      </c>
      <c r="C81" s="32">
        <v>10000</v>
      </c>
      <c r="D81" s="32">
        <v>17000</v>
      </c>
      <c r="E81" s="9">
        <v>15635.16</v>
      </c>
      <c r="F81" s="9">
        <f t="shared" si="2"/>
        <v>128.17806197737335</v>
      </c>
      <c r="G81" s="9">
        <f t="shared" si="3"/>
        <v>91.971529411764706</v>
      </c>
    </row>
    <row r="82" spans="1:7" s="48" customFormat="1" ht="24">
      <c r="A82" s="46" t="s">
        <v>75</v>
      </c>
      <c r="B82" s="42">
        <v>375149</v>
      </c>
      <c r="C82" s="42">
        <v>383000</v>
      </c>
      <c r="D82" s="42">
        <v>376000</v>
      </c>
      <c r="E82" s="42">
        <v>395995.55</v>
      </c>
      <c r="F82" s="42">
        <f>E82/B82*100</f>
        <v>105.55687206949771</v>
      </c>
      <c r="G82" s="42">
        <f t="shared" si="3"/>
        <v>105.31796542553191</v>
      </c>
    </row>
    <row r="83" spans="1:7" ht="24">
      <c r="A83" s="3" t="s">
        <v>76</v>
      </c>
      <c r="B83" s="4">
        <v>375149</v>
      </c>
      <c r="C83" s="4">
        <v>383000</v>
      </c>
      <c r="D83" s="4">
        <v>376000</v>
      </c>
      <c r="E83" s="4">
        <v>395995.55</v>
      </c>
      <c r="F83" s="4">
        <f t="shared" si="2"/>
        <v>105.55687206949771</v>
      </c>
      <c r="G83" s="4">
        <f t="shared" si="3"/>
        <v>105.31796542553191</v>
      </c>
    </row>
    <row r="84" spans="1:7">
      <c r="A84" s="8" t="s">
        <v>77</v>
      </c>
      <c r="B84" s="9">
        <v>375149</v>
      </c>
      <c r="C84" s="9">
        <v>383000</v>
      </c>
      <c r="D84" s="9">
        <v>376000</v>
      </c>
      <c r="E84" s="9">
        <v>395995.55</v>
      </c>
      <c r="F84" s="9">
        <f t="shared" si="2"/>
        <v>105.55687206949771</v>
      </c>
      <c r="G84" s="9">
        <f t="shared" si="3"/>
        <v>105.31796542553191</v>
      </c>
    </row>
    <row r="85" spans="1:7" s="48" customFormat="1">
      <c r="A85" s="46" t="s">
        <v>114</v>
      </c>
      <c r="B85" s="42">
        <v>0</v>
      </c>
      <c r="C85" s="42">
        <v>0</v>
      </c>
      <c r="D85" s="42">
        <v>0</v>
      </c>
      <c r="E85" s="42">
        <v>0</v>
      </c>
      <c r="F85" s="42" t="e">
        <f t="shared" si="2"/>
        <v>#DIV/0!</v>
      </c>
      <c r="G85" s="42"/>
    </row>
    <row r="86" spans="1:7">
      <c r="A86" s="3" t="s">
        <v>115</v>
      </c>
      <c r="B86" s="4">
        <v>0</v>
      </c>
      <c r="C86" s="9">
        <v>0</v>
      </c>
      <c r="D86" s="9">
        <v>0</v>
      </c>
      <c r="E86" s="9">
        <v>0</v>
      </c>
      <c r="F86" s="9" t="e">
        <f t="shared" si="2"/>
        <v>#DIV/0!</v>
      </c>
      <c r="G86" s="9"/>
    </row>
    <row r="87" spans="1:7">
      <c r="A87" s="8" t="s">
        <v>116</v>
      </c>
      <c r="B87" s="9">
        <v>0</v>
      </c>
      <c r="C87" s="9">
        <v>0</v>
      </c>
      <c r="D87" s="9">
        <v>0</v>
      </c>
      <c r="E87" s="9">
        <v>0</v>
      </c>
      <c r="F87" s="9" t="e">
        <f t="shared" si="2"/>
        <v>#DIV/0!</v>
      </c>
      <c r="G87" s="9"/>
    </row>
    <row r="88" spans="1:7" s="47" customFormat="1">
      <c r="A88" s="46" t="s">
        <v>78</v>
      </c>
      <c r="B88" s="42">
        <f>SUM(B89,B96)</f>
        <v>503636</v>
      </c>
      <c r="C88" s="42">
        <v>612651</v>
      </c>
      <c r="D88" s="42">
        <f>SUM(D89,D96)</f>
        <v>605892</v>
      </c>
      <c r="E88" s="42">
        <f>SUM(E89,E96)</f>
        <v>642898.94999999995</v>
      </c>
      <c r="F88" s="42">
        <f>E88/B88*100</f>
        <v>127.6515082321359</v>
      </c>
      <c r="G88" s="42">
        <f>E88/D88*100</f>
        <v>106.10784595274406</v>
      </c>
    </row>
    <row r="89" spans="1:7" s="50" customFormat="1" ht="26">
      <c r="A89" s="39" t="s">
        <v>79</v>
      </c>
      <c r="B89" s="4">
        <v>415744</v>
      </c>
      <c r="C89" s="4">
        <v>402651</v>
      </c>
      <c r="D89" s="4">
        <f>SUM(D94,D90)</f>
        <v>420801</v>
      </c>
      <c r="E89" s="4">
        <v>458068.61</v>
      </c>
      <c r="F89" s="4">
        <f>E89/B89*100</f>
        <v>110.18044998845443</v>
      </c>
      <c r="G89" s="4">
        <f t="shared" ref="G89:G98" si="4">E89/D89*100</f>
        <v>108.85635015125914</v>
      </c>
    </row>
    <row r="90" spans="1:7">
      <c r="A90" s="3" t="s">
        <v>80</v>
      </c>
      <c r="B90" s="4">
        <v>84889</v>
      </c>
      <c r="C90" s="4">
        <v>82651</v>
      </c>
      <c r="D90" s="4">
        <f>SUM(D91:D93)</f>
        <v>100801</v>
      </c>
      <c r="E90" s="4">
        <v>131397.87</v>
      </c>
      <c r="F90" s="4">
        <f t="shared" ref="F90:F98" si="5">E90/B90*100</f>
        <v>154.78786415201026</v>
      </c>
      <c r="G90" s="4">
        <f t="shared" si="4"/>
        <v>130.35373657007369</v>
      </c>
    </row>
    <row r="91" spans="1:7">
      <c r="A91" s="8" t="s">
        <v>81</v>
      </c>
      <c r="B91" s="9">
        <v>20937</v>
      </c>
      <c r="C91" s="32">
        <v>37651</v>
      </c>
      <c r="D91" s="32">
        <v>71936</v>
      </c>
      <c r="E91" s="9">
        <v>85682.25</v>
      </c>
      <c r="F91" s="9">
        <f t="shared" si="5"/>
        <v>409.23842957443759</v>
      </c>
      <c r="G91" s="9">
        <f t="shared" si="4"/>
        <v>119.1089996663701</v>
      </c>
    </row>
    <row r="92" spans="1:7">
      <c r="A92" s="8" t="s">
        <v>82</v>
      </c>
      <c r="B92" s="9">
        <v>17670</v>
      </c>
      <c r="C92" s="32">
        <v>25000</v>
      </c>
      <c r="D92" s="32">
        <v>20000</v>
      </c>
      <c r="E92" s="9">
        <v>36850.31</v>
      </c>
      <c r="F92" s="9">
        <f t="shared" si="5"/>
        <v>208.54731182795695</v>
      </c>
      <c r="G92" s="9">
        <f t="shared" si="4"/>
        <v>184.25155000000001</v>
      </c>
    </row>
    <row r="93" spans="1:7" ht="24">
      <c r="A93" s="8" t="s">
        <v>83</v>
      </c>
      <c r="B93" s="9">
        <v>46282</v>
      </c>
      <c r="C93" s="32">
        <v>20000</v>
      </c>
      <c r="D93" s="32">
        <v>8865</v>
      </c>
      <c r="E93" s="9">
        <v>8865.31</v>
      </c>
      <c r="F93" s="9">
        <f t="shared" si="5"/>
        <v>19.15498465926278</v>
      </c>
      <c r="G93" s="9">
        <f t="shared" si="4"/>
        <v>100.00349689791315</v>
      </c>
    </row>
    <row r="94" spans="1:7" ht="24">
      <c r="A94" s="3" t="s">
        <v>84</v>
      </c>
      <c r="B94" s="4">
        <v>330855</v>
      </c>
      <c r="C94" s="4">
        <v>320000</v>
      </c>
      <c r="D94" s="4">
        <v>320000</v>
      </c>
      <c r="E94" s="4">
        <v>326670.74</v>
      </c>
      <c r="F94" s="9">
        <f t="shared" si="5"/>
        <v>98.735319097489835</v>
      </c>
      <c r="G94" s="4">
        <f t="shared" si="4"/>
        <v>102.08460624999999</v>
      </c>
    </row>
    <row r="95" spans="1:7">
      <c r="A95" s="8" t="s">
        <v>85</v>
      </c>
      <c r="B95" s="9">
        <v>330855</v>
      </c>
      <c r="C95" s="32">
        <v>320000</v>
      </c>
      <c r="D95" s="32">
        <v>320000</v>
      </c>
      <c r="E95" s="9">
        <v>326670.74</v>
      </c>
      <c r="F95" s="9">
        <f t="shared" si="5"/>
        <v>98.735319097489835</v>
      </c>
      <c r="G95" s="9">
        <f t="shared" si="4"/>
        <v>102.08460624999999</v>
      </c>
    </row>
    <row r="96" spans="1:7" s="47" customFormat="1" ht="16.5" customHeight="1">
      <c r="A96" s="49" t="s">
        <v>117</v>
      </c>
      <c r="B96" s="42">
        <v>87892</v>
      </c>
      <c r="C96" s="51">
        <v>210000</v>
      </c>
      <c r="D96" s="51">
        <v>185091</v>
      </c>
      <c r="E96" s="42">
        <v>184830.34</v>
      </c>
      <c r="F96" s="9">
        <f t="shared" si="5"/>
        <v>210.29256360078276</v>
      </c>
      <c r="G96" s="9">
        <f t="shared" si="4"/>
        <v>99.859171974866413</v>
      </c>
    </row>
    <row r="97" spans="1:7">
      <c r="A97" s="3" t="s">
        <v>118</v>
      </c>
      <c r="B97" s="4">
        <v>87892</v>
      </c>
      <c r="C97" s="52">
        <v>210000</v>
      </c>
      <c r="D97" s="52">
        <v>185091</v>
      </c>
      <c r="E97" s="4">
        <v>184830.34</v>
      </c>
      <c r="F97" s="9">
        <f t="shared" si="5"/>
        <v>210.29256360078276</v>
      </c>
      <c r="G97" s="9">
        <f t="shared" si="4"/>
        <v>99.859171974866413</v>
      </c>
    </row>
    <row r="98" spans="1:7">
      <c r="A98" s="8" t="s">
        <v>119</v>
      </c>
      <c r="B98" s="9">
        <v>87892</v>
      </c>
      <c r="C98" s="33">
        <v>210000</v>
      </c>
      <c r="D98" s="32">
        <v>185091</v>
      </c>
      <c r="E98" s="9">
        <v>184830.34</v>
      </c>
      <c r="F98" s="9">
        <f t="shared" si="5"/>
        <v>210.29256360078276</v>
      </c>
      <c r="G98" s="9">
        <f t="shared" si="4"/>
        <v>99.859171974866413</v>
      </c>
    </row>
    <row r="99" spans="1:7">
      <c r="A99" s="11" t="s">
        <v>86</v>
      </c>
      <c r="B99" s="12">
        <f>SUM(B88,B38)</f>
        <v>16854834</v>
      </c>
      <c r="C99" s="12">
        <f>SUM(C88,C38)</f>
        <v>18917257</v>
      </c>
      <c r="D99" s="12">
        <f>SUM(D88,D38)</f>
        <v>19383857</v>
      </c>
      <c r="E99" s="12">
        <f>SUM(E88,E38)</f>
        <v>19193516.239999998</v>
      </c>
      <c r="F99" s="12">
        <f>E99/B99*100</f>
        <v>113.87543917667773</v>
      </c>
      <c r="G99" s="12">
        <f>E99/D99*100</f>
        <v>99.018044963909915</v>
      </c>
    </row>
    <row r="102" spans="1:7">
      <c r="D102" s="31"/>
    </row>
    <row r="103" spans="1:7">
      <c r="B103" s="31"/>
      <c r="C103" s="31"/>
      <c r="D103" s="31"/>
      <c r="E103" s="31"/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>
      <selection activeCell="B9" sqref="B9"/>
    </sheetView>
  </sheetViews>
  <sheetFormatPr baseColWidth="10" defaultColWidth="9.1640625" defaultRowHeight="12"/>
  <cols>
    <col min="1" max="1" width="40.33203125" style="38" customWidth="1"/>
    <col min="2" max="2" width="16" style="38" customWidth="1"/>
    <col min="3" max="3" width="15.5" style="38" customWidth="1"/>
    <col min="4" max="4" width="15.1640625" style="38" customWidth="1"/>
    <col min="5" max="5" width="14" style="38" customWidth="1"/>
    <col min="6" max="6" width="7.83203125" style="38" bestFit="1" customWidth="1"/>
    <col min="7" max="7" width="8.1640625" style="38" customWidth="1"/>
    <col min="8" max="16384" width="9.1640625" style="38"/>
  </cols>
  <sheetData>
    <row r="1" spans="1:7" ht="13">
      <c r="A1" s="38" t="s">
        <v>122</v>
      </c>
    </row>
    <row r="2" spans="1:7" ht="16" thickBot="1">
      <c r="A2" s="132" t="s">
        <v>673</v>
      </c>
      <c r="B2" s="133"/>
      <c r="C2" s="133"/>
      <c r="D2" s="133"/>
      <c r="E2" s="133"/>
      <c r="F2" s="133"/>
    </row>
    <row r="3" spans="1:7" ht="27" customHeight="1" thickBot="1">
      <c r="A3" s="129" t="s">
        <v>654</v>
      </c>
      <c r="B3" s="130"/>
      <c r="C3" s="130"/>
      <c r="D3" s="130"/>
      <c r="E3" s="130"/>
      <c r="F3" s="131"/>
    </row>
    <row r="4" spans="1:7" ht="40" thickBot="1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</row>
    <row r="5" spans="1:7" ht="15">
      <c r="A5" s="39" t="s">
        <v>124</v>
      </c>
      <c r="B5" s="62">
        <f>SUM(B7,B12,B14,B16,B19,B21,B23)</f>
        <v>16408042.999999998</v>
      </c>
      <c r="C5" s="62">
        <v>18917257</v>
      </c>
      <c r="D5" s="62">
        <f>SUM(D7,D12,D14,D16,D19,D21,D23)</f>
        <v>19383857</v>
      </c>
      <c r="E5" s="112">
        <f>SUM(E7,E12,E14,E16,E19,E21,E23)</f>
        <v>19167664.859999999</v>
      </c>
      <c r="F5" s="40">
        <f t="shared" ref="F5:F22" si="0">E5/B5*100</f>
        <v>116.81871421229211</v>
      </c>
      <c r="G5" s="41">
        <f t="shared" ref="G5:G22" si="1">E5/D5*100</f>
        <v>98.884679452598107</v>
      </c>
    </row>
    <row r="6" spans="1:7">
      <c r="A6" s="39"/>
      <c r="B6" s="62"/>
      <c r="C6" s="62"/>
      <c r="D6" s="62"/>
      <c r="E6" s="62"/>
      <c r="F6" s="40"/>
      <c r="G6" s="41"/>
    </row>
    <row r="7" spans="1:7" s="55" customFormat="1" ht="14">
      <c r="A7" s="43" t="s">
        <v>126</v>
      </c>
      <c r="B7" s="63">
        <f>SUM(B8:B11)</f>
        <v>15537368.879999999</v>
      </c>
      <c r="C7" s="63">
        <v>17957667</v>
      </c>
      <c r="D7" s="63">
        <f>SUM(D8:D11)</f>
        <v>18378837</v>
      </c>
      <c r="E7" s="63">
        <f>SUM(E8:E11)</f>
        <v>17971327.329999998</v>
      </c>
      <c r="F7" s="53">
        <f t="shared" si="0"/>
        <v>115.66519060465275</v>
      </c>
      <c r="G7" s="54">
        <f t="shared" si="1"/>
        <v>97.78272330289451</v>
      </c>
    </row>
    <row r="8" spans="1:7" s="59" customFormat="1" ht="13">
      <c r="A8" s="56" t="s">
        <v>127</v>
      </c>
      <c r="B8" s="61">
        <v>2097188.48</v>
      </c>
      <c r="C8" s="61">
        <v>2544071</v>
      </c>
      <c r="D8" s="61">
        <v>2534541</v>
      </c>
      <c r="E8" s="61">
        <v>2418452.44</v>
      </c>
      <c r="F8" s="56">
        <f t="shared" si="0"/>
        <v>115.31879290124654</v>
      </c>
      <c r="G8" s="58">
        <f t="shared" si="1"/>
        <v>95.419740300117454</v>
      </c>
    </row>
    <row r="9" spans="1:7" s="59" customFormat="1" ht="13">
      <c r="A9" s="56" t="s">
        <v>129</v>
      </c>
      <c r="B9" s="61">
        <v>0</v>
      </c>
      <c r="C9" s="61">
        <v>0</v>
      </c>
      <c r="D9" s="61">
        <v>100000</v>
      </c>
      <c r="E9" s="61">
        <v>79086.52</v>
      </c>
      <c r="F9" s="56" t="e">
        <f t="shared" si="0"/>
        <v>#DIV/0!</v>
      </c>
      <c r="G9" s="58">
        <f t="shared" si="1"/>
        <v>79.086520000000007</v>
      </c>
    </row>
    <row r="10" spans="1:7" s="59" customFormat="1" ht="13">
      <c r="A10" s="56" t="s">
        <v>130</v>
      </c>
      <c r="B10" s="61">
        <v>547828.4</v>
      </c>
      <c r="C10" s="61">
        <v>549542</v>
      </c>
      <c r="D10" s="61">
        <v>549542</v>
      </c>
      <c r="E10" s="61">
        <v>650738.11</v>
      </c>
      <c r="F10" s="56">
        <f t="shared" si="0"/>
        <v>118.78502647909454</v>
      </c>
      <c r="G10" s="58">
        <f t="shared" si="1"/>
        <v>118.41462708946722</v>
      </c>
    </row>
    <row r="11" spans="1:7" s="59" customFormat="1" ht="13">
      <c r="A11" s="56" t="s">
        <v>128</v>
      </c>
      <c r="B11" s="61">
        <v>12892352</v>
      </c>
      <c r="C11" s="61">
        <v>14864054</v>
      </c>
      <c r="D11" s="61">
        <v>15194754</v>
      </c>
      <c r="E11" s="61">
        <v>14823050.26</v>
      </c>
      <c r="F11" s="56">
        <f t="shared" si="0"/>
        <v>114.97553169507006</v>
      </c>
      <c r="G11" s="58">
        <f t="shared" si="1"/>
        <v>97.553736375067345</v>
      </c>
    </row>
    <row r="12" spans="1:7" s="55" customFormat="1" ht="14">
      <c r="A12" s="43" t="s">
        <v>131</v>
      </c>
      <c r="B12" s="63">
        <f>SUM(B13)</f>
        <v>383391.27</v>
      </c>
      <c r="C12" s="63">
        <v>387500</v>
      </c>
      <c r="D12" s="63">
        <f>SUM(D13)</f>
        <v>414500</v>
      </c>
      <c r="E12" s="63">
        <f>SUM(E13)</f>
        <v>550785.91</v>
      </c>
      <c r="F12" s="53">
        <f t="shared" si="0"/>
        <v>143.66156798510306</v>
      </c>
      <c r="G12" s="54">
        <f t="shared" si="1"/>
        <v>132.87959227985527</v>
      </c>
    </row>
    <row r="13" spans="1:7" s="59" customFormat="1" ht="13">
      <c r="A13" s="56" t="s">
        <v>132</v>
      </c>
      <c r="B13" s="61">
        <v>383391.27</v>
      </c>
      <c r="C13" s="60">
        <v>387500</v>
      </c>
      <c r="D13" s="60">
        <v>414500</v>
      </c>
      <c r="E13" s="61">
        <v>550785.91</v>
      </c>
      <c r="F13" s="56">
        <f t="shared" si="0"/>
        <v>143.66156798510306</v>
      </c>
      <c r="G13" s="58">
        <f t="shared" si="1"/>
        <v>132.87959227985527</v>
      </c>
    </row>
    <row r="14" spans="1:7" s="55" customFormat="1" ht="14">
      <c r="A14" s="43" t="s">
        <v>133</v>
      </c>
      <c r="B14" s="63">
        <f>SUM(B15)</f>
        <v>33513.129999999997</v>
      </c>
      <c r="C14" s="63">
        <v>44050</v>
      </c>
      <c r="D14" s="63">
        <f>SUM(D15)</f>
        <v>45050</v>
      </c>
      <c r="E14" s="63">
        <f>SUM(E15)</f>
        <v>65583.61</v>
      </c>
      <c r="F14" s="53">
        <f t="shared" si="0"/>
        <v>195.6952692869929</v>
      </c>
      <c r="G14" s="54">
        <f t="shared" si="1"/>
        <v>145.57960044395116</v>
      </c>
    </row>
    <row r="15" spans="1:7" ht="13">
      <c r="A15" s="56" t="s">
        <v>134</v>
      </c>
      <c r="B15" s="61">
        <v>33513.129999999997</v>
      </c>
      <c r="C15" s="61">
        <v>44050</v>
      </c>
      <c r="D15" s="61">
        <v>45050</v>
      </c>
      <c r="E15" s="61">
        <v>65583.61</v>
      </c>
      <c r="F15" s="40">
        <f t="shared" si="0"/>
        <v>195.6952692869929</v>
      </c>
      <c r="G15" s="41">
        <f t="shared" si="1"/>
        <v>145.57960044395116</v>
      </c>
    </row>
    <row r="16" spans="1:7" s="55" customFormat="1" ht="14">
      <c r="A16" s="43" t="s">
        <v>135</v>
      </c>
      <c r="B16" s="63">
        <f>SUM(B17:B18)</f>
        <v>442815.27</v>
      </c>
      <c r="C16" s="63">
        <v>506840</v>
      </c>
      <c r="D16" s="63">
        <f>SUM(D17:D18)</f>
        <v>506840</v>
      </c>
      <c r="E16" s="63">
        <f>SUM(E17:E18)</f>
        <v>561928.28</v>
      </c>
      <c r="F16" s="53">
        <f t="shared" si="0"/>
        <v>126.89902947565473</v>
      </c>
      <c r="G16" s="54">
        <f t="shared" si="1"/>
        <v>110.86896851077263</v>
      </c>
    </row>
    <row r="17" spans="1:7" ht="13">
      <c r="A17" s="56" t="s">
        <v>136</v>
      </c>
      <c r="B17" s="61">
        <v>442815.27</v>
      </c>
      <c r="C17" s="61">
        <v>476927</v>
      </c>
      <c r="D17" s="61">
        <v>476927</v>
      </c>
      <c r="E17" s="61">
        <v>476744.16</v>
      </c>
      <c r="F17" s="57">
        <f t="shared" si="0"/>
        <v>107.66208672072214</v>
      </c>
      <c r="G17" s="41">
        <f t="shared" si="1"/>
        <v>99.961662895998742</v>
      </c>
    </row>
    <row r="18" spans="1:7" ht="13">
      <c r="A18" s="56" t="s">
        <v>143</v>
      </c>
      <c r="B18" s="61">
        <v>0</v>
      </c>
      <c r="C18" s="61">
        <v>29913</v>
      </c>
      <c r="D18" s="61">
        <v>29913</v>
      </c>
      <c r="E18" s="60">
        <v>85184.12</v>
      </c>
      <c r="F18" s="57" t="e">
        <f t="shared" si="0"/>
        <v>#DIV/0!</v>
      </c>
      <c r="G18" s="41">
        <f t="shared" si="1"/>
        <v>284.77290810015711</v>
      </c>
    </row>
    <row r="19" spans="1:7" s="55" customFormat="1" ht="14">
      <c r="A19" s="43" t="s">
        <v>137</v>
      </c>
      <c r="B19" s="63">
        <f>SUM(B20)</f>
        <v>9620.91</v>
      </c>
      <c r="C19" s="63">
        <v>20000</v>
      </c>
      <c r="D19" s="63">
        <f>SUM(D20)</f>
        <v>20000</v>
      </c>
      <c r="E19" s="63">
        <v>0</v>
      </c>
      <c r="F19" s="53">
        <f t="shared" si="0"/>
        <v>0</v>
      </c>
      <c r="G19" s="54">
        <f t="shared" si="1"/>
        <v>0</v>
      </c>
    </row>
    <row r="20" spans="1:7" ht="13">
      <c r="A20" s="56" t="s">
        <v>138</v>
      </c>
      <c r="B20" s="61">
        <v>9620.91</v>
      </c>
      <c r="C20" s="61">
        <v>20000</v>
      </c>
      <c r="D20" s="61">
        <v>20000</v>
      </c>
      <c r="E20" s="61">
        <v>0</v>
      </c>
      <c r="F20" s="40">
        <f t="shared" si="0"/>
        <v>0</v>
      </c>
      <c r="G20" s="41">
        <f t="shared" si="1"/>
        <v>0</v>
      </c>
    </row>
    <row r="21" spans="1:7" s="55" customFormat="1" ht="14">
      <c r="A21" s="43" t="s">
        <v>139</v>
      </c>
      <c r="B21" s="63">
        <f>SUM(B22)</f>
        <v>1333.54</v>
      </c>
      <c r="C21" s="63">
        <v>1200</v>
      </c>
      <c r="D21" s="63">
        <f>SUM(D22)</f>
        <v>1200</v>
      </c>
      <c r="E21" s="63">
        <v>609.73</v>
      </c>
      <c r="F21" s="53">
        <f t="shared" si="0"/>
        <v>45.72266298723698</v>
      </c>
      <c r="G21" s="54">
        <f t="shared" si="1"/>
        <v>50.810833333333335</v>
      </c>
    </row>
    <row r="22" spans="1:7" ht="13">
      <c r="A22" s="56" t="s">
        <v>140</v>
      </c>
      <c r="B22" s="61">
        <v>1333.54</v>
      </c>
      <c r="C22" s="61">
        <v>1200</v>
      </c>
      <c r="D22" s="61">
        <v>1200</v>
      </c>
      <c r="E22" s="61">
        <v>609.73</v>
      </c>
      <c r="F22" s="40">
        <f t="shared" si="0"/>
        <v>45.72266298723698</v>
      </c>
      <c r="G22" s="41">
        <f t="shared" si="1"/>
        <v>50.810833333333335</v>
      </c>
    </row>
    <row r="23" spans="1:7" s="55" customFormat="1" ht="16">
      <c r="A23" s="64" t="s">
        <v>141</v>
      </c>
      <c r="B23" s="65">
        <v>0</v>
      </c>
      <c r="C23" s="65">
        <v>0</v>
      </c>
      <c r="D23" s="65">
        <v>17430</v>
      </c>
      <c r="E23" s="65">
        <v>17430</v>
      </c>
      <c r="F23" s="66" t="e">
        <f>E23/B23*100</f>
        <v>#DIV/0!</v>
      </c>
      <c r="G23" s="66">
        <f>E23/D23*100</f>
        <v>100</v>
      </c>
    </row>
    <row r="24" spans="1:7" ht="16">
      <c r="A24" s="67" t="s">
        <v>142</v>
      </c>
      <c r="B24" s="65">
        <v>0</v>
      </c>
      <c r="C24" s="65">
        <v>0</v>
      </c>
      <c r="D24" s="65">
        <v>17430</v>
      </c>
      <c r="E24" s="65">
        <v>17430</v>
      </c>
      <c r="F24" s="66" t="e">
        <f>E24/B24*100</f>
        <v>#DIV/0!</v>
      </c>
      <c r="G24" s="66">
        <f>E24/D24*100</f>
        <v>100</v>
      </c>
    </row>
    <row r="25" spans="1:7" ht="15">
      <c r="A25" s="67"/>
      <c r="B25" s="65"/>
      <c r="C25" s="65"/>
      <c r="D25" s="65"/>
      <c r="E25" s="65"/>
      <c r="F25" s="66"/>
      <c r="G25" s="66"/>
    </row>
    <row r="26" spans="1:7" ht="15">
      <c r="A26" s="67"/>
      <c r="B26" s="65"/>
      <c r="C26" s="65"/>
      <c r="D26" s="65"/>
      <c r="E26" s="65"/>
      <c r="F26" s="66"/>
      <c r="G26" s="66"/>
    </row>
    <row r="27" spans="1:7" ht="13" thickBot="1"/>
    <row r="28" spans="1:7" ht="17" thickBot="1">
      <c r="A28" s="129" t="s">
        <v>650</v>
      </c>
      <c r="B28" s="130"/>
      <c r="C28" s="130"/>
      <c r="D28" s="130"/>
      <c r="E28" s="130"/>
      <c r="F28" s="131"/>
    </row>
    <row r="30" spans="1:7" ht="13">
      <c r="A30" s="39" t="s">
        <v>125</v>
      </c>
      <c r="B30" s="62">
        <f>SUM(B32,B37,B39,B41,B44,B46,B48)</f>
        <v>16854834</v>
      </c>
      <c r="C30" s="62">
        <v>18917257</v>
      </c>
      <c r="D30" s="62">
        <f>SUM(D32,D37,D39,D41,D44,D46,D48)</f>
        <v>19383857</v>
      </c>
      <c r="E30" s="62">
        <f>SUM(E32,E37,E39,E41,E48)</f>
        <v>19193516.240000002</v>
      </c>
      <c r="F30" s="40">
        <f>E30/B30*100</f>
        <v>113.87543917667774</v>
      </c>
      <c r="G30" s="41">
        <f>E30/D30*100</f>
        <v>99.018044963909929</v>
      </c>
    </row>
    <row r="31" spans="1:7">
      <c r="A31" s="39"/>
      <c r="B31" s="62"/>
      <c r="C31" s="62"/>
      <c r="D31" s="62"/>
      <c r="E31" s="62"/>
      <c r="F31" s="40"/>
      <c r="G31" s="41"/>
    </row>
    <row r="32" spans="1:7" ht="14">
      <c r="A32" s="43" t="s">
        <v>126</v>
      </c>
      <c r="B32" s="63">
        <f>SUM(B33:B36)</f>
        <v>15856815.699999999</v>
      </c>
      <c r="C32" s="63">
        <v>17957667</v>
      </c>
      <c r="D32" s="63">
        <f>SUM(D33:D36)</f>
        <v>18378837</v>
      </c>
      <c r="E32" s="63">
        <f>SUM(E33:E36)</f>
        <v>18065821.98</v>
      </c>
      <c r="F32" s="53">
        <f t="shared" ref="F32:F49" si="2">E32/B32*100</f>
        <v>113.93095765122629</v>
      </c>
      <c r="G32" s="54">
        <f t="shared" ref="G32:G49" si="3">E32/D32*100</f>
        <v>98.296872538779255</v>
      </c>
    </row>
    <row r="33" spans="1:7" ht="13">
      <c r="A33" s="56" t="s">
        <v>127</v>
      </c>
      <c r="B33" s="110">
        <v>2331197.9300000002</v>
      </c>
      <c r="C33" s="61">
        <v>2544071</v>
      </c>
      <c r="D33" s="61">
        <v>2534541</v>
      </c>
      <c r="E33" s="61">
        <v>2533035.06</v>
      </c>
      <c r="F33" s="56">
        <f t="shared" si="2"/>
        <v>108.65808635991709</v>
      </c>
      <c r="G33" s="58">
        <f t="shared" si="3"/>
        <v>99.940583324554623</v>
      </c>
    </row>
    <row r="34" spans="1:7" ht="13">
      <c r="A34" s="56" t="s">
        <v>129</v>
      </c>
      <c r="B34" s="61">
        <v>0</v>
      </c>
      <c r="C34" s="61">
        <v>0</v>
      </c>
      <c r="D34" s="61">
        <v>100000</v>
      </c>
      <c r="E34" s="61">
        <v>79086.52</v>
      </c>
      <c r="F34" s="56" t="e">
        <f t="shared" si="2"/>
        <v>#DIV/0!</v>
      </c>
      <c r="G34" s="58">
        <f t="shared" si="3"/>
        <v>79.086520000000007</v>
      </c>
    </row>
    <row r="35" spans="1:7" ht="13">
      <c r="A35" s="56" t="s">
        <v>130</v>
      </c>
      <c r="B35" s="61">
        <v>554259.4</v>
      </c>
      <c r="C35" s="61">
        <v>549542</v>
      </c>
      <c r="D35" s="61">
        <v>549542</v>
      </c>
      <c r="E35" s="61">
        <v>646295.03</v>
      </c>
      <c r="F35" s="56">
        <f t="shared" si="2"/>
        <v>116.60515455398681</v>
      </c>
      <c r="G35" s="58">
        <f t="shared" si="3"/>
        <v>117.60612109720458</v>
      </c>
    </row>
    <row r="36" spans="1:7" ht="13">
      <c r="A36" s="56" t="s">
        <v>128</v>
      </c>
      <c r="B36" s="61">
        <v>12971358.369999999</v>
      </c>
      <c r="C36" s="61">
        <v>14864054</v>
      </c>
      <c r="D36" s="61">
        <v>15194754</v>
      </c>
      <c r="E36" s="61">
        <v>14807405.369999999</v>
      </c>
      <c r="F36" s="56">
        <f t="shared" si="2"/>
        <v>114.15462396171543</v>
      </c>
      <c r="G36" s="58">
        <f t="shared" si="3"/>
        <v>97.450773931581907</v>
      </c>
    </row>
    <row r="37" spans="1:7" ht="14">
      <c r="A37" s="43" t="s">
        <v>131</v>
      </c>
      <c r="B37" s="63">
        <f>SUM(B38)</f>
        <v>398911.57</v>
      </c>
      <c r="C37" s="63">
        <v>387500</v>
      </c>
      <c r="D37" s="63">
        <f>SUM(D38)</f>
        <v>414500</v>
      </c>
      <c r="E37" s="63">
        <f>SUM(E38)</f>
        <v>474482.66</v>
      </c>
      <c r="F37" s="53">
        <f t="shared" si="2"/>
        <v>118.94432141940629</v>
      </c>
      <c r="G37" s="54">
        <f t="shared" si="3"/>
        <v>114.47108805790107</v>
      </c>
    </row>
    <row r="38" spans="1:7" ht="13">
      <c r="A38" s="56" t="s">
        <v>132</v>
      </c>
      <c r="B38" s="61">
        <v>398911.57</v>
      </c>
      <c r="C38" s="60">
        <v>387500</v>
      </c>
      <c r="D38" s="60">
        <v>414500</v>
      </c>
      <c r="E38" s="60">
        <v>474482.66</v>
      </c>
      <c r="F38" s="56">
        <f t="shared" si="2"/>
        <v>118.94432141940629</v>
      </c>
      <c r="G38" s="58">
        <f t="shared" si="3"/>
        <v>114.47108805790107</v>
      </c>
    </row>
    <row r="39" spans="1:7" ht="14">
      <c r="A39" s="43" t="s">
        <v>133</v>
      </c>
      <c r="B39" s="63">
        <f>SUM(B40)</f>
        <v>98909.03</v>
      </c>
      <c r="C39" s="63">
        <v>44050</v>
      </c>
      <c r="D39" s="63">
        <f>SUM(D40)</f>
        <v>45050</v>
      </c>
      <c r="E39" s="63">
        <f>SUM(E40)</f>
        <v>93118.18</v>
      </c>
      <c r="F39" s="53">
        <f t="shared" si="2"/>
        <v>94.145276725492096</v>
      </c>
      <c r="G39" s="54">
        <f t="shared" si="3"/>
        <v>206.69962264150942</v>
      </c>
    </row>
    <row r="40" spans="1:7" ht="13">
      <c r="A40" s="56" t="s">
        <v>134</v>
      </c>
      <c r="B40" s="61">
        <v>98909.03</v>
      </c>
      <c r="C40" s="61">
        <v>44050</v>
      </c>
      <c r="D40" s="61">
        <v>45050</v>
      </c>
      <c r="E40" s="61">
        <v>93118.18</v>
      </c>
      <c r="F40" s="40">
        <f t="shared" si="2"/>
        <v>94.145276725492096</v>
      </c>
      <c r="G40" s="41">
        <f t="shared" si="3"/>
        <v>206.69962264150942</v>
      </c>
    </row>
    <row r="41" spans="1:7" ht="14">
      <c r="A41" s="43" t="s">
        <v>135</v>
      </c>
      <c r="B41" s="63">
        <f>SUM(B42:B43)</f>
        <v>493576.79000000004</v>
      </c>
      <c r="C41" s="63">
        <v>506840</v>
      </c>
      <c r="D41" s="63">
        <f>SUM(D42:D43)</f>
        <v>506840</v>
      </c>
      <c r="E41" s="63">
        <f>SUM(E42:E43)</f>
        <v>542663.41999999993</v>
      </c>
      <c r="F41" s="53">
        <f t="shared" si="2"/>
        <v>109.94508473544713</v>
      </c>
      <c r="G41" s="54">
        <f t="shared" si="3"/>
        <v>107.06799384421117</v>
      </c>
    </row>
    <row r="42" spans="1:7" ht="13">
      <c r="A42" s="56" t="s">
        <v>136</v>
      </c>
      <c r="B42" s="61">
        <v>462335.57</v>
      </c>
      <c r="C42" s="61">
        <v>476927</v>
      </c>
      <c r="D42" s="61">
        <v>476927</v>
      </c>
      <c r="E42" s="61">
        <v>457479.3</v>
      </c>
      <c r="F42" s="57">
        <f t="shared" si="2"/>
        <v>98.949622240832554</v>
      </c>
      <c r="G42" s="41">
        <f t="shared" si="3"/>
        <v>95.922289994066176</v>
      </c>
    </row>
    <row r="43" spans="1:7" ht="13">
      <c r="A43" s="56" t="s">
        <v>143</v>
      </c>
      <c r="B43" s="61">
        <v>31241.22</v>
      </c>
      <c r="C43" s="61">
        <v>29913</v>
      </c>
      <c r="D43" s="61">
        <v>29913</v>
      </c>
      <c r="E43" s="61">
        <v>85184.12</v>
      </c>
      <c r="F43" s="57">
        <f t="shared" si="2"/>
        <v>272.66579218097115</v>
      </c>
      <c r="G43" s="41">
        <f t="shared" si="3"/>
        <v>284.77290810015711</v>
      </c>
    </row>
    <row r="44" spans="1:7" ht="14">
      <c r="A44" s="43" t="s">
        <v>137</v>
      </c>
      <c r="B44" s="63">
        <v>6620.91</v>
      </c>
      <c r="C44" s="63">
        <v>20000</v>
      </c>
      <c r="D44" s="63">
        <f>SUM(D45)</f>
        <v>20000</v>
      </c>
      <c r="E44" s="63">
        <v>0</v>
      </c>
      <c r="F44" s="53">
        <f t="shared" si="2"/>
        <v>0</v>
      </c>
      <c r="G44" s="54">
        <f t="shared" si="3"/>
        <v>0</v>
      </c>
    </row>
    <row r="45" spans="1:7" ht="13">
      <c r="A45" s="56" t="s">
        <v>138</v>
      </c>
      <c r="B45" s="61">
        <v>6620.91</v>
      </c>
      <c r="C45" s="61">
        <v>20000</v>
      </c>
      <c r="D45" s="61">
        <v>20000</v>
      </c>
      <c r="E45" s="61">
        <v>0</v>
      </c>
      <c r="F45" s="40">
        <f t="shared" si="2"/>
        <v>0</v>
      </c>
      <c r="G45" s="41">
        <f t="shared" si="3"/>
        <v>0</v>
      </c>
    </row>
    <row r="46" spans="1:7" ht="14">
      <c r="A46" s="43" t="s">
        <v>139</v>
      </c>
      <c r="B46" s="63">
        <v>0</v>
      </c>
      <c r="C46" s="63">
        <v>1200</v>
      </c>
      <c r="D46" s="63">
        <f>SUM(D47)</f>
        <v>1200</v>
      </c>
      <c r="E46" s="63">
        <v>0</v>
      </c>
      <c r="F46" s="53" t="e">
        <f t="shared" si="2"/>
        <v>#DIV/0!</v>
      </c>
      <c r="G46" s="54">
        <f t="shared" si="3"/>
        <v>0</v>
      </c>
    </row>
    <row r="47" spans="1:7" ht="13">
      <c r="A47" s="56" t="s">
        <v>140</v>
      </c>
      <c r="B47" s="61">
        <v>0</v>
      </c>
      <c r="C47" s="61">
        <v>1200</v>
      </c>
      <c r="D47" s="61">
        <v>1200</v>
      </c>
      <c r="E47" s="61">
        <v>0</v>
      </c>
      <c r="F47" s="40" t="e">
        <f t="shared" si="2"/>
        <v>#DIV/0!</v>
      </c>
      <c r="G47" s="41">
        <f t="shared" si="3"/>
        <v>0</v>
      </c>
    </row>
    <row r="48" spans="1:7" ht="16">
      <c r="A48" s="64" t="s">
        <v>141</v>
      </c>
      <c r="B48" s="65">
        <v>0</v>
      </c>
      <c r="C48" s="65">
        <v>0</v>
      </c>
      <c r="D48" s="65">
        <v>17430</v>
      </c>
      <c r="E48" s="65">
        <v>17430</v>
      </c>
      <c r="F48" s="66" t="e">
        <f t="shared" si="2"/>
        <v>#DIV/0!</v>
      </c>
      <c r="G48" s="66">
        <f t="shared" si="3"/>
        <v>100</v>
      </c>
    </row>
    <row r="49" spans="1:7" ht="16">
      <c r="A49" s="67" t="s">
        <v>142</v>
      </c>
      <c r="B49" s="65">
        <v>0</v>
      </c>
      <c r="C49" s="65">
        <v>0</v>
      </c>
      <c r="D49" s="65">
        <v>17430</v>
      </c>
      <c r="E49" s="65">
        <v>17430</v>
      </c>
      <c r="F49" s="66" t="e">
        <f t="shared" si="2"/>
        <v>#DIV/0!</v>
      </c>
      <c r="G49" s="66">
        <f t="shared" si="3"/>
        <v>100</v>
      </c>
    </row>
  </sheetData>
  <mergeCells count="3">
    <mergeCell ref="A3:F3"/>
    <mergeCell ref="A28:F28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11"/>
  <sheetViews>
    <sheetView tabSelected="1" zoomScaleNormal="100" workbookViewId="0">
      <selection activeCell="J3" sqref="J3"/>
    </sheetView>
  </sheetViews>
  <sheetFormatPr baseColWidth="10" defaultColWidth="9.1640625" defaultRowHeight="12"/>
  <cols>
    <col min="1" max="1" width="8.33203125" style="38" customWidth="1"/>
    <col min="2" max="2" width="8.1640625" style="38" customWidth="1"/>
    <col min="3" max="3" width="7.1640625" style="38" customWidth="1"/>
    <col min="4" max="4" width="1.5" style="38" customWidth="1"/>
    <col min="5" max="5" width="14.5" style="38" customWidth="1"/>
    <col min="6" max="6" width="4.1640625" style="38" customWidth="1"/>
    <col min="7" max="7" width="8.6640625" style="38" customWidth="1"/>
    <col min="8" max="8" width="9.1640625" style="38"/>
    <col min="9" max="9" width="8.5" style="38" customWidth="1"/>
    <col min="10" max="10" width="6.33203125" style="38" customWidth="1"/>
    <col min="11" max="11" width="9.1640625" style="38"/>
    <col min="12" max="12" width="9.1640625" style="38" customWidth="1"/>
    <col min="13" max="13" width="12.6640625" style="95" customWidth="1"/>
    <col min="14" max="14" width="10.6640625" style="38" customWidth="1"/>
    <col min="15" max="15" width="9.1640625" style="38"/>
    <col min="16" max="16" width="9.1640625" style="38" customWidth="1"/>
    <col min="17" max="17" width="10" style="38" bestFit="1" customWidth="1"/>
    <col min="18" max="18" width="2.6640625" style="38" customWidth="1"/>
    <col min="19" max="19" width="9.1640625" style="38"/>
    <col min="20" max="20" width="14.33203125" style="38" bestFit="1" customWidth="1"/>
    <col min="21" max="16384" width="9.1640625" style="38"/>
  </cols>
  <sheetData>
    <row r="1" spans="1:20" ht="11.25" customHeight="1">
      <c r="A1" s="204" t="s">
        <v>123</v>
      </c>
      <c r="B1" s="205"/>
      <c r="K1" s="68"/>
      <c r="L1" s="68"/>
    </row>
    <row r="2" spans="1:20" ht="11.25" customHeight="1">
      <c r="A2" s="206" t="s">
        <v>651</v>
      </c>
      <c r="B2" s="207"/>
      <c r="C2" s="207"/>
      <c r="D2" s="207"/>
      <c r="E2" s="207"/>
      <c r="F2" s="204"/>
      <c r="G2" s="205"/>
      <c r="H2" s="205"/>
      <c r="I2" s="205"/>
      <c r="J2" s="205"/>
      <c r="K2" s="68"/>
      <c r="L2" s="68"/>
    </row>
    <row r="3" spans="1:20" ht="11.25" customHeight="1">
      <c r="A3" s="205"/>
      <c r="B3" s="205"/>
      <c r="C3" s="205"/>
      <c r="D3" s="205"/>
      <c r="E3" s="205"/>
      <c r="G3" s="68"/>
      <c r="H3" s="68"/>
      <c r="I3" s="68"/>
      <c r="J3" s="68"/>
      <c r="K3" s="68"/>
      <c r="L3" s="68"/>
    </row>
    <row r="4" spans="1:20" ht="11.25" customHeight="1">
      <c r="A4" s="205"/>
      <c r="B4" s="205"/>
      <c r="C4" s="205"/>
      <c r="D4" s="205"/>
      <c r="E4" s="205"/>
      <c r="G4" s="68"/>
      <c r="H4" s="68"/>
      <c r="I4" s="68"/>
      <c r="J4" s="68"/>
      <c r="K4" s="68"/>
      <c r="L4" s="68"/>
    </row>
    <row r="5" spans="1:20" ht="27" customHeight="1">
      <c r="A5" s="205"/>
      <c r="B5" s="205"/>
      <c r="C5" s="205"/>
      <c r="D5" s="205"/>
      <c r="E5" s="205"/>
      <c r="F5" s="68"/>
      <c r="G5" s="68"/>
      <c r="H5" s="68"/>
      <c r="I5" s="68"/>
      <c r="J5" s="68"/>
      <c r="K5" s="68"/>
      <c r="L5" s="68"/>
    </row>
    <row r="6" spans="1:20" ht="15" customHeight="1">
      <c r="A6" s="86"/>
      <c r="B6" s="170" t="s">
        <v>144</v>
      </c>
      <c r="C6" s="171"/>
      <c r="D6" s="172"/>
      <c r="E6" s="185" t="s">
        <v>145</v>
      </c>
      <c r="F6" s="185"/>
      <c r="G6" s="185" t="s">
        <v>146</v>
      </c>
      <c r="H6" s="185"/>
      <c r="I6" s="185"/>
      <c r="J6" s="169" t="s">
        <v>147</v>
      </c>
      <c r="K6" s="169"/>
      <c r="L6" s="186" t="s">
        <v>148</v>
      </c>
      <c r="M6" s="168" t="s">
        <v>149</v>
      </c>
      <c r="N6" s="169" t="s">
        <v>150</v>
      </c>
      <c r="O6" s="169"/>
      <c r="P6" s="169" t="s">
        <v>151</v>
      </c>
      <c r="Q6" s="169" t="s">
        <v>152</v>
      </c>
      <c r="R6" s="71"/>
    </row>
    <row r="7" spans="1:20" ht="36" customHeight="1">
      <c r="A7" s="86"/>
      <c r="B7" s="86"/>
      <c r="C7" s="86"/>
      <c r="D7" s="86"/>
      <c r="E7" s="185"/>
      <c r="F7" s="185"/>
      <c r="G7" s="86"/>
      <c r="H7" s="86"/>
      <c r="I7" s="86"/>
      <c r="J7" s="169"/>
      <c r="K7" s="169"/>
      <c r="L7" s="186"/>
      <c r="M7" s="168"/>
      <c r="N7" s="169"/>
      <c r="O7" s="169"/>
      <c r="P7" s="169"/>
      <c r="Q7" s="169"/>
      <c r="R7" s="71"/>
      <c r="S7" s="111"/>
      <c r="T7" s="110"/>
    </row>
    <row r="8" spans="1:20" ht="15">
      <c r="A8" s="71"/>
      <c r="B8" s="71"/>
      <c r="C8" s="180"/>
      <c r="D8" s="180"/>
      <c r="E8" s="180"/>
      <c r="F8" s="180"/>
      <c r="G8" s="180" t="s">
        <v>153</v>
      </c>
      <c r="H8" s="180"/>
      <c r="I8" s="180"/>
      <c r="J8" s="181">
        <v>16854834</v>
      </c>
      <c r="K8" s="182"/>
      <c r="L8" s="72" t="s">
        <v>154</v>
      </c>
      <c r="M8" s="103">
        <v>19383857</v>
      </c>
      <c r="N8" s="183">
        <v>19193516.239999998</v>
      </c>
      <c r="O8" s="184"/>
      <c r="P8" s="88">
        <f t="shared" ref="P8:P39" si="0">N8/J8*100</f>
        <v>113.87543917667773</v>
      </c>
      <c r="Q8" s="73">
        <f t="shared" ref="Q8:Q39" si="1">N8/M8*100</f>
        <v>99.018044963909915</v>
      </c>
      <c r="R8" s="71"/>
      <c r="S8" s="111"/>
    </row>
    <row r="9" spans="1:20" ht="15">
      <c r="A9" s="71"/>
      <c r="B9" s="71"/>
      <c r="C9" s="156"/>
      <c r="D9" s="156"/>
      <c r="E9" s="156" t="s">
        <v>156</v>
      </c>
      <c r="F9" s="156"/>
      <c r="G9" s="156" t="s">
        <v>157</v>
      </c>
      <c r="H9" s="156"/>
      <c r="I9" s="156"/>
      <c r="J9" s="157">
        <v>16854834</v>
      </c>
      <c r="K9" s="158"/>
      <c r="L9" s="74" t="s">
        <v>154</v>
      </c>
      <c r="M9" s="96">
        <v>19383857</v>
      </c>
      <c r="N9" s="145">
        <v>19193516.239999998</v>
      </c>
      <c r="O9" s="146"/>
      <c r="P9" s="88">
        <f t="shared" si="0"/>
        <v>113.87543917667773</v>
      </c>
      <c r="Q9" s="73">
        <f t="shared" si="1"/>
        <v>99.018044963909915</v>
      </c>
      <c r="R9" s="71"/>
      <c r="S9" s="111"/>
      <c r="T9" s="110"/>
    </row>
    <row r="10" spans="1:20" ht="15">
      <c r="A10" s="71"/>
      <c r="B10" s="71"/>
      <c r="C10" s="156"/>
      <c r="D10" s="156"/>
      <c r="E10" s="156" t="s">
        <v>158</v>
      </c>
      <c r="F10" s="156"/>
      <c r="G10" s="156" t="s">
        <v>159</v>
      </c>
      <c r="H10" s="156"/>
      <c r="I10" s="156"/>
      <c r="J10" s="157">
        <v>16854834</v>
      </c>
      <c r="K10" s="158"/>
      <c r="L10" s="74" t="s">
        <v>154</v>
      </c>
      <c r="M10" s="96">
        <v>19383857</v>
      </c>
      <c r="N10" s="145">
        <v>19193516.239999998</v>
      </c>
      <c r="O10" s="146"/>
      <c r="P10" s="88">
        <f t="shared" si="0"/>
        <v>113.87543917667773</v>
      </c>
      <c r="Q10" s="73">
        <f t="shared" si="1"/>
        <v>99.018044963909915</v>
      </c>
      <c r="R10" s="71"/>
      <c r="S10" s="111"/>
      <c r="T10" s="110"/>
    </row>
    <row r="11" spans="1:20" ht="15">
      <c r="A11" s="71"/>
      <c r="B11" s="71"/>
      <c r="C11" s="156"/>
      <c r="D11" s="156"/>
      <c r="E11" s="156" t="s">
        <v>160</v>
      </c>
      <c r="F11" s="156"/>
      <c r="G11" s="156" t="s">
        <v>161</v>
      </c>
      <c r="H11" s="156"/>
      <c r="I11" s="156"/>
      <c r="J11" s="157">
        <v>16854834</v>
      </c>
      <c r="K11" s="158"/>
      <c r="L11" s="74" t="s">
        <v>154</v>
      </c>
      <c r="M11" s="96">
        <v>19383857</v>
      </c>
      <c r="N11" s="145">
        <v>19193516.239999998</v>
      </c>
      <c r="O11" s="146"/>
      <c r="P11" s="88">
        <f t="shared" si="0"/>
        <v>113.87543917667773</v>
      </c>
      <c r="Q11" s="73">
        <f t="shared" si="1"/>
        <v>99.018044963909915</v>
      </c>
      <c r="R11" s="71"/>
    </row>
    <row r="12" spans="1:20" ht="15">
      <c r="A12" s="71"/>
      <c r="B12" s="71"/>
      <c r="C12" s="156"/>
      <c r="D12" s="156"/>
      <c r="E12" s="156" t="s">
        <v>162</v>
      </c>
      <c r="F12" s="156"/>
      <c r="G12" s="156" t="s">
        <v>163</v>
      </c>
      <c r="H12" s="156"/>
      <c r="I12" s="156"/>
      <c r="J12" s="157">
        <v>16854834</v>
      </c>
      <c r="K12" s="158"/>
      <c r="L12" s="74" t="s">
        <v>154</v>
      </c>
      <c r="M12" s="96">
        <v>19383857</v>
      </c>
      <c r="N12" s="145">
        <v>19193516.239999998</v>
      </c>
      <c r="O12" s="146"/>
      <c r="P12" s="88">
        <f t="shared" si="0"/>
        <v>113.87543917667773</v>
      </c>
      <c r="Q12" s="73">
        <f t="shared" si="1"/>
        <v>99.018044963909915</v>
      </c>
      <c r="R12" s="71"/>
      <c r="S12" s="111"/>
      <c r="T12" s="110"/>
    </row>
    <row r="13" spans="1:20" ht="15">
      <c r="A13" s="71"/>
      <c r="B13" s="71"/>
      <c r="C13" s="156"/>
      <c r="D13" s="156"/>
      <c r="E13" s="177" t="s">
        <v>164</v>
      </c>
      <c r="F13" s="177"/>
      <c r="G13" s="177" t="s">
        <v>165</v>
      </c>
      <c r="H13" s="177"/>
      <c r="I13" s="177"/>
      <c r="J13" s="178">
        <v>2331197.9300000002</v>
      </c>
      <c r="K13" s="179"/>
      <c r="L13" s="105" t="s">
        <v>166</v>
      </c>
      <c r="M13" s="106">
        <v>2534541</v>
      </c>
      <c r="N13" s="173">
        <v>2533035.06</v>
      </c>
      <c r="O13" s="174"/>
      <c r="P13" s="88">
        <f t="shared" si="0"/>
        <v>108.65808635991709</v>
      </c>
      <c r="Q13" s="73">
        <f t="shared" si="1"/>
        <v>99.940583324554623</v>
      </c>
      <c r="R13" s="71"/>
    </row>
    <row r="14" spans="1:20" ht="32">
      <c r="A14" s="75"/>
      <c r="B14" s="75"/>
      <c r="C14" s="165"/>
      <c r="D14" s="165"/>
      <c r="E14" s="165" t="s">
        <v>167</v>
      </c>
      <c r="F14" s="165"/>
      <c r="G14" s="165" t="s">
        <v>168</v>
      </c>
      <c r="H14" s="165"/>
      <c r="I14" s="165"/>
      <c r="J14" s="175">
        <v>2223110.94</v>
      </c>
      <c r="K14" s="176"/>
      <c r="L14" s="76" t="s">
        <v>169</v>
      </c>
      <c r="M14" s="104">
        <v>2286079</v>
      </c>
      <c r="N14" s="159">
        <v>2272984.35</v>
      </c>
      <c r="O14" s="160"/>
      <c r="P14" s="88">
        <f t="shared" si="0"/>
        <v>102.2434062602382</v>
      </c>
      <c r="Q14" s="77">
        <f t="shared" si="1"/>
        <v>99.427200459826636</v>
      </c>
      <c r="R14" s="71"/>
      <c r="S14" s="111"/>
      <c r="T14" s="110"/>
    </row>
    <row r="15" spans="1:20" ht="15">
      <c r="A15" s="71"/>
      <c r="B15" s="71"/>
      <c r="C15" s="156"/>
      <c r="D15" s="156"/>
      <c r="E15" s="164" t="s">
        <v>170</v>
      </c>
      <c r="F15" s="164"/>
      <c r="G15" s="156" t="s">
        <v>171</v>
      </c>
      <c r="H15" s="156"/>
      <c r="I15" s="156"/>
      <c r="J15" s="161">
        <v>2223110.94</v>
      </c>
      <c r="K15" s="162"/>
      <c r="L15" s="74" t="s">
        <v>169</v>
      </c>
      <c r="M15" s="96">
        <v>2286079</v>
      </c>
      <c r="N15" s="145">
        <v>2272984.35</v>
      </c>
      <c r="O15" s="146"/>
      <c r="P15" s="88">
        <f t="shared" si="0"/>
        <v>102.2434062602382</v>
      </c>
      <c r="Q15" s="73">
        <f t="shared" si="1"/>
        <v>99.427200459826636</v>
      </c>
      <c r="R15" s="71"/>
    </row>
    <row r="16" spans="1:20" ht="15">
      <c r="A16" s="71"/>
      <c r="B16" s="71"/>
      <c r="C16" s="156"/>
      <c r="D16" s="156"/>
      <c r="E16" s="156" t="s">
        <v>172</v>
      </c>
      <c r="F16" s="156"/>
      <c r="G16" s="156" t="s">
        <v>173</v>
      </c>
      <c r="H16" s="156"/>
      <c r="I16" s="156"/>
      <c r="J16" s="135">
        <v>2223110.94</v>
      </c>
      <c r="K16" s="136"/>
      <c r="L16" s="74" t="s">
        <v>169</v>
      </c>
      <c r="M16" s="96">
        <v>2286079</v>
      </c>
      <c r="N16" s="145">
        <v>2272984.35</v>
      </c>
      <c r="O16" s="146"/>
      <c r="P16" s="88">
        <f t="shared" si="0"/>
        <v>102.2434062602382</v>
      </c>
      <c r="Q16" s="73">
        <f t="shared" si="1"/>
        <v>99.427200459826636</v>
      </c>
      <c r="R16" s="71"/>
    </row>
    <row r="17" spans="1:18" ht="15">
      <c r="A17" s="71"/>
      <c r="B17" s="71"/>
      <c r="C17" s="156"/>
      <c r="D17" s="156"/>
      <c r="E17" s="156" t="s">
        <v>174</v>
      </c>
      <c r="F17" s="156"/>
      <c r="G17" s="156" t="s">
        <v>175</v>
      </c>
      <c r="H17" s="156"/>
      <c r="I17" s="156"/>
      <c r="J17" s="135">
        <v>2223110.94</v>
      </c>
      <c r="K17" s="135"/>
      <c r="L17" s="74" t="s">
        <v>169</v>
      </c>
      <c r="M17" s="96">
        <v>2286079</v>
      </c>
      <c r="N17" s="145">
        <v>2272984.35</v>
      </c>
      <c r="O17" s="146"/>
      <c r="P17" s="88">
        <f t="shared" si="0"/>
        <v>102.2434062602382</v>
      </c>
      <c r="Q17" s="73">
        <f t="shared" si="1"/>
        <v>99.427200459826636</v>
      </c>
      <c r="R17" s="71"/>
    </row>
    <row r="18" spans="1:18" ht="15">
      <c r="A18" s="71"/>
      <c r="B18" s="134"/>
      <c r="C18" s="134"/>
      <c r="D18" s="71"/>
      <c r="E18" s="134" t="s">
        <v>176</v>
      </c>
      <c r="F18" s="134"/>
      <c r="G18" s="134" t="s">
        <v>177</v>
      </c>
      <c r="H18" s="134"/>
      <c r="I18" s="134"/>
      <c r="J18" s="135">
        <v>2223110.94</v>
      </c>
      <c r="K18" s="136"/>
      <c r="L18" s="78" t="s">
        <v>169</v>
      </c>
      <c r="M18" s="98">
        <v>2286079</v>
      </c>
      <c r="N18" s="166">
        <v>2272984.35</v>
      </c>
      <c r="O18" s="167"/>
      <c r="P18" s="88">
        <f t="shared" si="0"/>
        <v>102.2434062602382</v>
      </c>
      <c r="Q18" s="73">
        <f t="shared" si="1"/>
        <v>99.427200459826636</v>
      </c>
      <c r="R18" s="71"/>
    </row>
    <row r="19" spans="1:18" ht="15">
      <c r="A19" s="71"/>
      <c r="B19" s="134"/>
      <c r="C19" s="134"/>
      <c r="D19" s="71"/>
      <c r="E19" s="134" t="s">
        <v>178</v>
      </c>
      <c r="F19" s="134"/>
      <c r="G19" s="134" t="s">
        <v>179</v>
      </c>
      <c r="H19" s="134"/>
      <c r="I19" s="134"/>
      <c r="J19" s="135">
        <v>1876576.67</v>
      </c>
      <c r="K19" s="136"/>
      <c r="L19" s="78" t="s">
        <v>180</v>
      </c>
      <c r="M19" s="98">
        <v>1933079</v>
      </c>
      <c r="N19" s="166">
        <v>1920002.44</v>
      </c>
      <c r="O19" s="167"/>
      <c r="P19" s="88">
        <f t="shared" si="0"/>
        <v>102.3140951656401</v>
      </c>
      <c r="Q19" s="73">
        <f t="shared" si="1"/>
        <v>99.32353721705114</v>
      </c>
      <c r="R19" s="71"/>
    </row>
    <row r="20" spans="1:18" ht="15">
      <c r="A20" s="71"/>
      <c r="B20" s="134"/>
      <c r="C20" s="134"/>
      <c r="D20" s="71"/>
      <c r="E20" s="134" t="s">
        <v>181</v>
      </c>
      <c r="F20" s="134"/>
      <c r="G20" s="134" t="s">
        <v>182</v>
      </c>
      <c r="H20" s="134"/>
      <c r="I20" s="134"/>
      <c r="J20" s="135">
        <v>43962.080000000002</v>
      </c>
      <c r="K20" s="136"/>
      <c r="L20" s="78" t="s">
        <v>183</v>
      </c>
      <c r="M20" s="98">
        <v>104000</v>
      </c>
      <c r="N20" s="139">
        <v>104432.24</v>
      </c>
      <c r="O20" s="140"/>
      <c r="P20" s="88">
        <f t="shared" si="0"/>
        <v>237.55072553436963</v>
      </c>
      <c r="Q20" s="73">
        <f t="shared" si="1"/>
        <v>100.41561538461539</v>
      </c>
      <c r="R20" s="71"/>
    </row>
    <row r="21" spans="1:18" ht="15">
      <c r="A21" s="71"/>
      <c r="B21" s="156" t="s">
        <v>184</v>
      </c>
      <c r="C21" s="156"/>
      <c r="D21" s="71"/>
      <c r="E21" s="156" t="s">
        <v>185</v>
      </c>
      <c r="F21" s="156"/>
      <c r="G21" s="156" t="s">
        <v>186</v>
      </c>
      <c r="H21" s="156"/>
      <c r="I21" s="156"/>
      <c r="J21" s="157">
        <v>5420</v>
      </c>
      <c r="K21" s="158"/>
      <c r="L21" s="74" t="s">
        <v>187</v>
      </c>
      <c r="M21" s="96">
        <v>35000</v>
      </c>
      <c r="N21" s="141">
        <v>34706</v>
      </c>
      <c r="O21" s="142"/>
      <c r="P21" s="88">
        <f t="shared" si="0"/>
        <v>640.33210332103317</v>
      </c>
      <c r="Q21" s="73">
        <f t="shared" si="1"/>
        <v>99.16</v>
      </c>
      <c r="R21" s="71"/>
    </row>
    <row r="22" spans="1:18" ht="27.75" customHeight="1">
      <c r="A22" s="71"/>
      <c r="B22" s="156" t="s">
        <v>188</v>
      </c>
      <c r="C22" s="156"/>
      <c r="D22" s="71"/>
      <c r="E22" s="156" t="s">
        <v>185</v>
      </c>
      <c r="F22" s="156"/>
      <c r="G22" s="156" t="s">
        <v>189</v>
      </c>
      <c r="H22" s="156"/>
      <c r="I22" s="156"/>
      <c r="J22" s="158">
        <v>4395</v>
      </c>
      <c r="K22" s="158"/>
      <c r="L22" s="74" t="s">
        <v>190</v>
      </c>
      <c r="M22" s="96">
        <v>29000</v>
      </c>
      <c r="N22" s="141">
        <v>28215</v>
      </c>
      <c r="O22" s="142"/>
      <c r="P22" s="88">
        <f t="shared" si="0"/>
        <v>641.97952218430032</v>
      </c>
      <c r="Q22" s="73">
        <f t="shared" si="1"/>
        <v>97.293103448275858</v>
      </c>
      <c r="R22" s="71"/>
    </row>
    <row r="23" spans="1:18" ht="27.75" customHeight="1">
      <c r="A23" s="71"/>
      <c r="B23" s="156" t="s">
        <v>191</v>
      </c>
      <c r="C23" s="156"/>
      <c r="D23" s="71"/>
      <c r="E23" s="156">
        <v>3211</v>
      </c>
      <c r="F23" s="156"/>
      <c r="G23" s="156" t="s">
        <v>192</v>
      </c>
      <c r="H23" s="156"/>
      <c r="I23" s="156"/>
      <c r="J23" s="157">
        <v>14196.28</v>
      </c>
      <c r="K23" s="158"/>
      <c r="L23" s="74" t="s">
        <v>190</v>
      </c>
      <c r="M23" s="96">
        <v>27000</v>
      </c>
      <c r="N23" s="141">
        <v>29342.49</v>
      </c>
      <c r="O23" s="142"/>
      <c r="P23" s="88">
        <f t="shared" si="0"/>
        <v>206.69140084585541</v>
      </c>
      <c r="Q23" s="73">
        <f t="shared" si="1"/>
        <v>108.67588888888891</v>
      </c>
      <c r="R23" s="71"/>
    </row>
    <row r="24" spans="1:18" ht="15">
      <c r="A24" s="71"/>
      <c r="B24" s="156" t="s">
        <v>193</v>
      </c>
      <c r="C24" s="156"/>
      <c r="D24" s="71"/>
      <c r="E24" s="156" t="s">
        <v>194</v>
      </c>
      <c r="F24" s="156"/>
      <c r="G24" s="156" t="s">
        <v>195</v>
      </c>
      <c r="H24" s="156"/>
      <c r="I24" s="156"/>
      <c r="J24" s="157">
        <v>19950.8</v>
      </c>
      <c r="K24" s="158"/>
      <c r="L24" s="74" t="s">
        <v>190</v>
      </c>
      <c r="M24" s="96">
        <v>13000</v>
      </c>
      <c r="N24" s="141">
        <v>12168.75</v>
      </c>
      <c r="O24" s="142"/>
      <c r="P24" s="88">
        <f t="shared" si="0"/>
        <v>60.993794735048226</v>
      </c>
      <c r="Q24" s="73">
        <f t="shared" si="1"/>
        <v>93.605769230769226</v>
      </c>
      <c r="R24" s="71"/>
    </row>
    <row r="25" spans="1:18" ht="15">
      <c r="A25" s="71"/>
      <c r="B25" s="134"/>
      <c r="C25" s="134"/>
      <c r="D25" s="71"/>
      <c r="E25" s="134" t="s">
        <v>196</v>
      </c>
      <c r="F25" s="134"/>
      <c r="G25" s="134" t="s">
        <v>197</v>
      </c>
      <c r="H25" s="134"/>
      <c r="I25" s="134"/>
      <c r="J25" s="135">
        <v>1391997.84</v>
      </c>
      <c r="K25" s="136"/>
      <c r="L25" s="78" t="s">
        <v>198</v>
      </c>
      <c r="M25" s="98">
        <v>1357320</v>
      </c>
      <c r="N25" s="166">
        <f>SUM(N26:O37)</f>
        <v>1344885.74</v>
      </c>
      <c r="O25" s="167"/>
      <c r="P25" s="88">
        <f t="shared" si="0"/>
        <v>96.61550480566838</v>
      </c>
      <c r="Q25" s="73">
        <f t="shared" si="1"/>
        <v>99.083910942150709</v>
      </c>
      <c r="R25" s="71"/>
    </row>
    <row r="26" spans="1:18" ht="15">
      <c r="A26" s="71"/>
      <c r="B26" s="156" t="s">
        <v>199</v>
      </c>
      <c r="C26" s="156"/>
      <c r="D26" s="71"/>
      <c r="E26" s="156" t="s">
        <v>200</v>
      </c>
      <c r="F26" s="156"/>
      <c r="G26" s="156" t="s">
        <v>201</v>
      </c>
      <c r="H26" s="156"/>
      <c r="I26" s="156"/>
      <c r="J26" s="157">
        <v>54945.88</v>
      </c>
      <c r="K26" s="158"/>
      <c r="L26" s="74" t="s">
        <v>202</v>
      </c>
      <c r="M26" s="96">
        <v>55000</v>
      </c>
      <c r="N26" s="141">
        <v>55090.74</v>
      </c>
      <c r="O26" s="142"/>
      <c r="P26" s="88">
        <f t="shared" si="0"/>
        <v>100.26364124116311</v>
      </c>
      <c r="Q26" s="73">
        <f t="shared" si="1"/>
        <v>100.16498181818181</v>
      </c>
      <c r="R26" s="71"/>
    </row>
    <row r="27" spans="1:18" ht="24.75" customHeight="1">
      <c r="A27" s="71"/>
      <c r="B27" s="156" t="s">
        <v>203</v>
      </c>
      <c r="C27" s="156"/>
      <c r="D27" s="71"/>
      <c r="E27" s="156" t="s">
        <v>200</v>
      </c>
      <c r="F27" s="156"/>
      <c r="G27" s="156" t="s">
        <v>204</v>
      </c>
      <c r="H27" s="156"/>
      <c r="I27" s="156"/>
      <c r="J27" s="157">
        <v>5055.3</v>
      </c>
      <c r="K27" s="158"/>
      <c r="L27" s="74" t="s">
        <v>205</v>
      </c>
      <c r="M27" s="96">
        <v>8000</v>
      </c>
      <c r="N27" s="141">
        <v>8243.32</v>
      </c>
      <c r="O27" s="142"/>
      <c r="P27" s="88">
        <f t="shared" si="0"/>
        <v>163.06292405989754</v>
      </c>
      <c r="Q27" s="73">
        <f t="shared" si="1"/>
        <v>103.04149999999998</v>
      </c>
      <c r="R27" s="71"/>
    </row>
    <row r="28" spans="1:18" ht="24" customHeight="1">
      <c r="A28" s="71"/>
      <c r="B28" s="156" t="s">
        <v>206</v>
      </c>
      <c r="C28" s="156"/>
      <c r="D28" s="71"/>
      <c r="E28" s="156" t="s">
        <v>200</v>
      </c>
      <c r="F28" s="156"/>
      <c r="G28" s="156" t="s">
        <v>207</v>
      </c>
      <c r="H28" s="156"/>
      <c r="I28" s="156"/>
      <c r="J28" s="157">
        <v>34158.22</v>
      </c>
      <c r="K28" s="158"/>
      <c r="L28" s="74" t="s">
        <v>208</v>
      </c>
      <c r="M28" s="96">
        <v>65000</v>
      </c>
      <c r="N28" s="141">
        <v>66091.039999999994</v>
      </c>
      <c r="O28" s="142"/>
      <c r="P28" s="88">
        <f t="shared" si="0"/>
        <v>193.48502351703337</v>
      </c>
      <c r="Q28" s="73">
        <f t="shared" si="1"/>
        <v>101.67852307692307</v>
      </c>
      <c r="R28" s="71"/>
    </row>
    <row r="29" spans="1:18" ht="19.5" customHeight="1">
      <c r="A29" s="71"/>
      <c r="B29" s="156" t="s">
        <v>209</v>
      </c>
      <c r="C29" s="156"/>
      <c r="D29" s="71"/>
      <c r="E29" s="156" t="s">
        <v>200</v>
      </c>
      <c r="F29" s="156"/>
      <c r="G29" s="156" t="s">
        <v>210</v>
      </c>
      <c r="H29" s="156"/>
      <c r="I29" s="156"/>
      <c r="J29" s="157">
        <v>29376.07</v>
      </c>
      <c r="K29" s="158"/>
      <c r="L29" s="74" t="s">
        <v>211</v>
      </c>
      <c r="M29" s="96">
        <v>30000</v>
      </c>
      <c r="N29" s="141">
        <v>28207.21</v>
      </c>
      <c r="O29" s="142"/>
      <c r="P29" s="88">
        <f t="shared" si="0"/>
        <v>96.021047063136763</v>
      </c>
      <c r="Q29" s="73">
        <f t="shared" si="1"/>
        <v>94.024033333333335</v>
      </c>
      <c r="R29" s="71"/>
    </row>
    <row r="30" spans="1:18" ht="18" customHeight="1">
      <c r="A30" s="71"/>
      <c r="B30" s="156" t="s">
        <v>212</v>
      </c>
      <c r="C30" s="156"/>
      <c r="D30" s="71"/>
      <c r="E30" s="156" t="s">
        <v>200</v>
      </c>
      <c r="F30" s="156"/>
      <c r="G30" s="156" t="s">
        <v>213</v>
      </c>
      <c r="H30" s="156"/>
      <c r="I30" s="156"/>
      <c r="J30" s="157">
        <v>6527.48</v>
      </c>
      <c r="K30" s="158"/>
      <c r="L30" s="74" t="s">
        <v>205</v>
      </c>
      <c r="M30" s="96">
        <v>12000</v>
      </c>
      <c r="N30" s="141">
        <v>11732.77</v>
      </c>
      <c r="O30" s="142"/>
      <c r="P30" s="88">
        <f t="shared" si="0"/>
        <v>179.74425046112742</v>
      </c>
      <c r="Q30" s="73">
        <f t="shared" si="1"/>
        <v>97.773083333333332</v>
      </c>
      <c r="R30" s="71"/>
    </row>
    <row r="31" spans="1:18" ht="27" customHeight="1">
      <c r="A31" s="71"/>
      <c r="B31" s="156" t="s">
        <v>214</v>
      </c>
      <c r="C31" s="156"/>
      <c r="D31" s="71"/>
      <c r="E31" s="156" t="s">
        <v>215</v>
      </c>
      <c r="F31" s="156"/>
      <c r="G31" s="156" t="s">
        <v>216</v>
      </c>
      <c r="H31" s="156"/>
      <c r="I31" s="156"/>
      <c r="J31" s="157">
        <v>240113.4</v>
      </c>
      <c r="K31" s="158"/>
      <c r="L31" s="74" t="s">
        <v>217</v>
      </c>
      <c r="M31" s="96">
        <v>300000</v>
      </c>
      <c r="N31" s="145">
        <v>292675.07</v>
      </c>
      <c r="O31" s="146"/>
      <c r="P31" s="88">
        <f t="shared" si="0"/>
        <v>121.89035264171014</v>
      </c>
      <c r="Q31" s="73">
        <f t="shared" si="1"/>
        <v>97.558356666666668</v>
      </c>
      <c r="R31" s="71"/>
    </row>
    <row r="32" spans="1:18" ht="36">
      <c r="A32" s="71"/>
      <c r="B32" s="79" t="s">
        <v>218</v>
      </c>
      <c r="C32" s="79"/>
      <c r="D32" s="71"/>
      <c r="E32" s="79">
        <v>3223</v>
      </c>
      <c r="F32" s="79"/>
      <c r="G32" s="79" t="s">
        <v>219</v>
      </c>
      <c r="H32" s="79"/>
      <c r="I32" s="79"/>
      <c r="J32" s="74"/>
      <c r="K32" s="80">
        <v>1700.39</v>
      </c>
      <c r="L32" s="74" t="s">
        <v>220</v>
      </c>
      <c r="M32" s="96">
        <v>0</v>
      </c>
      <c r="N32" s="74"/>
      <c r="O32" s="74">
        <v>0</v>
      </c>
      <c r="P32" s="88" t="e">
        <f t="shared" si="0"/>
        <v>#DIV/0!</v>
      </c>
      <c r="Q32" s="73" t="e">
        <f t="shared" si="1"/>
        <v>#DIV/0!</v>
      </c>
      <c r="R32" s="71"/>
    </row>
    <row r="33" spans="1:18" ht="19.5" customHeight="1">
      <c r="A33" s="71"/>
      <c r="B33" s="156" t="s">
        <v>221</v>
      </c>
      <c r="C33" s="156"/>
      <c r="D33" s="71"/>
      <c r="E33" s="156" t="s">
        <v>215</v>
      </c>
      <c r="F33" s="156"/>
      <c r="G33" s="156" t="s">
        <v>222</v>
      </c>
      <c r="H33" s="156"/>
      <c r="I33" s="156"/>
      <c r="J33" s="157">
        <v>980249.09</v>
      </c>
      <c r="K33" s="158"/>
      <c r="L33" s="74" t="s">
        <v>223</v>
      </c>
      <c r="M33" s="96">
        <v>832320</v>
      </c>
      <c r="N33" s="141">
        <v>829068.31</v>
      </c>
      <c r="O33" s="142"/>
      <c r="P33" s="88">
        <f t="shared" si="0"/>
        <v>84.577309834585009</v>
      </c>
      <c r="Q33" s="73">
        <f t="shared" si="1"/>
        <v>99.609322135717036</v>
      </c>
      <c r="R33" s="71"/>
    </row>
    <row r="34" spans="1:18" ht="23.25" customHeight="1">
      <c r="A34" s="71"/>
      <c r="B34" s="156" t="s">
        <v>224</v>
      </c>
      <c r="C34" s="156"/>
      <c r="D34" s="71"/>
      <c r="E34" s="156">
        <v>3224</v>
      </c>
      <c r="F34" s="156"/>
      <c r="G34" s="156" t="s">
        <v>226</v>
      </c>
      <c r="H34" s="156"/>
      <c r="I34" s="156"/>
      <c r="J34" s="157">
        <v>7759.05</v>
      </c>
      <c r="K34" s="158"/>
      <c r="L34" s="74" t="s">
        <v>190</v>
      </c>
      <c r="M34" s="96">
        <v>20000</v>
      </c>
      <c r="N34" s="141">
        <v>20517.080000000002</v>
      </c>
      <c r="O34" s="142"/>
      <c r="P34" s="88">
        <f t="shared" si="0"/>
        <v>264.42773277656414</v>
      </c>
      <c r="Q34" s="73">
        <f t="shared" si="1"/>
        <v>102.58540000000001</v>
      </c>
      <c r="R34" s="71"/>
    </row>
    <row r="35" spans="1:18" ht="18" customHeight="1">
      <c r="A35" s="71"/>
      <c r="B35" s="156" t="s">
        <v>227</v>
      </c>
      <c r="C35" s="156"/>
      <c r="D35" s="71"/>
      <c r="E35" s="156" t="s">
        <v>225</v>
      </c>
      <c r="F35" s="156"/>
      <c r="G35" s="156" t="s">
        <v>228</v>
      </c>
      <c r="H35" s="156"/>
      <c r="I35" s="156"/>
      <c r="J35" s="157">
        <v>12927.74</v>
      </c>
      <c r="K35" s="158"/>
      <c r="L35" s="74" t="s">
        <v>190</v>
      </c>
      <c r="M35" s="96">
        <v>5000</v>
      </c>
      <c r="N35" s="141">
        <v>3645.4</v>
      </c>
      <c r="O35" s="142"/>
      <c r="P35" s="88">
        <f t="shared" si="0"/>
        <v>28.198277502486903</v>
      </c>
      <c r="Q35" s="73">
        <f t="shared" si="1"/>
        <v>72.908000000000001</v>
      </c>
      <c r="R35" s="71"/>
    </row>
    <row r="36" spans="1:18" ht="15">
      <c r="A36" s="71"/>
      <c r="B36" s="156" t="s">
        <v>229</v>
      </c>
      <c r="C36" s="156"/>
      <c r="D36" s="71"/>
      <c r="E36" s="156" t="s">
        <v>230</v>
      </c>
      <c r="F36" s="156"/>
      <c r="G36" s="156" t="s">
        <v>231</v>
      </c>
      <c r="H36" s="156"/>
      <c r="I36" s="156"/>
      <c r="J36" s="157">
        <v>18078.22</v>
      </c>
      <c r="K36" s="158"/>
      <c r="L36" s="74" t="s">
        <v>190</v>
      </c>
      <c r="M36" s="96">
        <v>20000</v>
      </c>
      <c r="N36" s="141">
        <v>19995.310000000001</v>
      </c>
      <c r="O36" s="142"/>
      <c r="P36" s="88">
        <f t="shared" si="0"/>
        <v>110.6044179128255</v>
      </c>
      <c r="Q36" s="73">
        <f t="shared" si="1"/>
        <v>99.976550000000003</v>
      </c>
      <c r="R36" s="71"/>
    </row>
    <row r="37" spans="1:18" ht="15">
      <c r="A37" s="71"/>
      <c r="B37" s="156" t="s">
        <v>232</v>
      </c>
      <c r="C37" s="156"/>
      <c r="D37" s="71"/>
      <c r="E37" s="156" t="s">
        <v>233</v>
      </c>
      <c r="F37" s="156"/>
      <c r="G37" s="156" t="s">
        <v>234</v>
      </c>
      <c r="H37" s="156"/>
      <c r="I37" s="156"/>
      <c r="J37" s="157">
        <v>1107</v>
      </c>
      <c r="K37" s="158"/>
      <c r="L37" s="74" t="s">
        <v>235</v>
      </c>
      <c r="M37" s="96">
        <v>10000</v>
      </c>
      <c r="N37" s="141">
        <v>9619.49</v>
      </c>
      <c r="O37" s="142"/>
      <c r="P37" s="88">
        <f t="shared" si="0"/>
        <v>868.96928635953032</v>
      </c>
      <c r="Q37" s="73">
        <f t="shared" si="1"/>
        <v>96.19489999999999</v>
      </c>
      <c r="R37" s="71"/>
    </row>
    <row r="38" spans="1:18" ht="15">
      <c r="A38" s="71"/>
      <c r="B38" s="134"/>
      <c r="C38" s="134"/>
      <c r="D38" s="71"/>
      <c r="E38" s="134" t="s">
        <v>236</v>
      </c>
      <c r="F38" s="134"/>
      <c r="G38" s="134" t="s">
        <v>237</v>
      </c>
      <c r="H38" s="134"/>
      <c r="I38" s="134"/>
      <c r="J38" s="135">
        <v>425027.15</v>
      </c>
      <c r="K38" s="136"/>
      <c r="L38" s="78" t="s">
        <v>238</v>
      </c>
      <c r="M38" s="98">
        <v>449759</v>
      </c>
      <c r="N38" s="139">
        <f>SUM(N39:O56)</f>
        <v>451346.35999999993</v>
      </c>
      <c r="O38" s="140"/>
      <c r="P38" s="88">
        <f t="shared" si="0"/>
        <v>106.19235971160899</v>
      </c>
      <c r="Q38" s="73">
        <f t="shared" si="1"/>
        <v>100.35293568333262</v>
      </c>
      <c r="R38" s="71"/>
    </row>
    <row r="39" spans="1:18" ht="15">
      <c r="A39" s="71"/>
      <c r="B39" s="156" t="s">
        <v>239</v>
      </c>
      <c r="C39" s="156"/>
      <c r="D39" s="71"/>
      <c r="E39" s="156" t="s">
        <v>240</v>
      </c>
      <c r="F39" s="156"/>
      <c r="G39" s="156" t="s">
        <v>241</v>
      </c>
      <c r="H39" s="156"/>
      <c r="I39" s="156"/>
      <c r="J39" s="157">
        <v>29136.52</v>
      </c>
      <c r="K39" s="158"/>
      <c r="L39" s="74" t="s">
        <v>211</v>
      </c>
      <c r="M39" s="96">
        <v>30000</v>
      </c>
      <c r="N39" s="141">
        <v>29568.71</v>
      </c>
      <c r="O39" s="142"/>
      <c r="P39" s="88">
        <f t="shared" si="0"/>
        <v>101.48332745296966</v>
      </c>
      <c r="Q39" s="73">
        <f t="shared" si="1"/>
        <v>98.562366666666662</v>
      </c>
      <c r="R39" s="71"/>
    </row>
    <row r="40" spans="1:18" ht="15">
      <c r="A40" s="71"/>
      <c r="B40" s="156" t="s">
        <v>242</v>
      </c>
      <c r="C40" s="156"/>
      <c r="D40" s="71"/>
      <c r="E40" s="156" t="s">
        <v>240</v>
      </c>
      <c r="F40" s="156"/>
      <c r="G40" s="156" t="s">
        <v>243</v>
      </c>
      <c r="H40" s="156"/>
      <c r="I40" s="156"/>
      <c r="J40" s="157">
        <v>11517.18</v>
      </c>
      <c r="K40" s="158"/>
      <c r="L40" s="74" t="s">
        <v>205</v>
      </c>
      <c r="M40" s="96">
        <v>10000</v>
      </c>
      <c r="N40" s="141">
        <v>8676.3799999999992</v>
      </c>
      <c r="O40" s="142"/>
      <c r="P40" s="88">
        <f t="shared" ref="P40:P75" si="2">N40/J40*100</f>
        <v>75.334239805230084</v>
      </c>
      <c r="Q40" s="73">
        <f t="shared" ref="Q40:Q75" si="3">N40/M40*100</f>
        <v>86.763799999999989</v>
      </c>
      <c r="R40" s="71"/>
    </row>
    <row r="41" spans="1:18" ht="19.5" customHeight="1">
      <c r="A41" s="71"/>
      <c r="B41" s="156" t="s">
        <v>244</v>
      </c>
      <c r="C41" s="156"/>
      <c r="D41" s="71"/>
      <c r="E41" s="156" t="s">
        <v>240</v>
      </c>
      <c r="F41" s="156"/>
      <c r="G41" s="156" t="s">
        <v>245</v>
      </c>
      <c r="H41" s="156"/>
      <c r="I41" s="156"/>
      <c r="J41" s="158">
        <v>630</v>
      </c>
      <c r="K41" s="158"/>
      <c r="L41" s="74" t="s">
        <v>246</v>
      </c>
      <c r="M41" s="96">
        <v>8339</v>
      </c>
      <c r="N41" s="141">
        <v>8775</v>
      </c>
      <c r="O41" s="142"/>
      <c r="P41" s="88">
        <f t="shared" si="2"/>
        <v>1392.8571428571429</v>
      </c>
      <c r="Q41" s="73">
        <f t="shared" si="3"/>
        <v>105.22844465763282</v>
      </c>
      <c r="R41" s="71"/>
    </row>
    <row r="42" spans="1:18" ht="20.25" customHeight="1">
      <c r="A42" s="71"/>
      <c r="B42" s="156" t="s">
        <v>247</v>
      </c>
      <c r="C42" s="156"/>
      <c r="D42" s="71"/>
      <c r="E42" s="156">
        <v>3232</v>
      </c>
      <c r="F42" s="156"/>
      <c r="G42" s="156" t="s">
        <v>249</v>
      </c>
      <c r="H42" s="156"/>
      <c r="I42" s="156"/>
      <c r="J42" s="158">
        <v>15443.77</v>
      </c>
      <c r="K42" s="158"/>
      <c r="L42" s="74" t="s">
        <v>211</v>
      </c>
      <c r="M42" s="96">
        <v>35000</v>
      </c>
      <c r="N42" s="141">
        <v>31741.25</v>
      </c>
      <c r="O42" s="142"/>
      <c r="P42" s="88">
        <f t="shared" si="2"/>
        <v>205.52786010151664</v>
      </c>
      <c r="Q42" s="73">
        <f t="shared" si="3"/>
        <v>90.689285714285717</v>
      </c>
      <c r="R42" s="71"/>
    </row>
    <row r="43" spans="1:18" ht="18.75" customHeight="1">
      <c r="A43" s="71"/>
      <c r="B43" s="156" t="s">
        <v>250</v>
      </c>
      <c r="C43" s="156"/>
      <c r="D43" s="71"/>
      <c r="E43" s="156" t="s">
        <v>248</v>
      </c>
      <c r="F43" s="156"/>
      <c r="G43" s="156" t="s">
        <v>251</v>
      </c>
      <c r="H43" s="156"/>
      <c r="I43" s="156"/>
      <c r="J43" s="157">
        <v>131328.15</v>
      </c>
      <c r="K43" s="158"/>
      <c r="L43" s="74" t="s">
        <v>183</v>
      </c>
      <c r="M43" s="96">
        <v>80000</v>
      </c>
      <c r="N43" s="141">
        <v>84483.35</v>
      </c>
      <c r="O43" s="142"/>
      <c r="P43" s="88">
        <f t="shared" si="2"/>
        <v>64.329962768835173</v>
      </c>
      <c r="Q43" s="73">
        <f t="shared" si="3"/>
        <v>105.60418749999999</v>
      </c>
      <c r="R43" s="71"/>
    </row>
    <row r="44" spans="1:18" ht="18.75" customHeight="1">
      <c r="A44" s="71"/>
      <c r="B44" s="156" t="s">
        <v>252</v>
      </c>
      <c r="C44" s="156"/>
      <c r="D44" s="71"/>
      <c r="E44" s="156" t="s">
        <v>253</v>
      </c>
      <c r="F44" s="156"/>
      <c r="G44" s="156" t="s">
        <v>254</v>
      </c>
      <c r="H44" s="156"/>
      <c r="I44" s="156"/>
      <c r="J44" s="157">
        <v>4533.75</v>
      </c>
      <c r="K44" s="158"/>
      <c r="L44" s="74" t="s">
        <v>246</v>
      </c>
      <c r="M44" s="96">
        <v>1000</v>
      </c>
      <c r="N44" s="141">
        <v>963.75</v>
      </c>
      <c r="O44" s="142"/>
      <c r="P44" s="88">
        <f t="shared" si="2"/>
        <v>21.257237386269644</v>
      </c>
      <c r="Q44" s="73">
        <f t="shared" si="3"/>
        <v>96.375</v>
      </c>
      <c r="R44" s="71"/>
    </row>
    <row r="45" spans="1:18" ht="17.25" customHeight="1">
      <c r="A45" s="71"/>
      <c r="B45" s="156" t="s">
        <v>255</v>
      </c>
      <c r="C45" s="156"/>
      <c r="D45" s="71"/>
      <c r="E45" s="156" t="s">
        <v>256</v>
      </c>
      <c r="F45" s="156"/>
      <c r="G45" s="156" t="s">
        <v>257</v>
      </c>
      <c r="H45" s="156"/>
      <c r="I45" s="156"/>
      <c r="J45" s="157">
        <v>80242.31</v>
      </c>
      <c r="K45" s="158"/>
      <c r="L45" s="74" t="s">
        <v>258</v>
      </c>
      <c r="M45" s="96">
        <v>123770</v>
      </c>
      <c r="N45" s="141">
        <v>126036.4</v>
      </c>
      <c r="O45" s="142"/>
      <c r="P45" s="88">
        <f t="shared" si="2"/>
        <v>157.06975534478008</v>
      </c>
      <c r="Q45" s="73">
        <f t="shared" si="3"/>
        <v>101.83113840187443</v>
      </c>
      <c r="R45" s="71"/>
    </row>
    <row r="46" spans="1:18" ht="15">
      <c r="A46" s="71"/>
      <c r="B46" s="156" t="s">
        <v>259</v>
      </c>
      <c r="C46" s="156"/>
      <c r="D46" s="71"/>
      <c r="E46" s="156" t="s">
        <v>256</v>
      </c>
      <c r="F46" s="156"/>
      <c r="G46" s="156" t="s">
        <v>260</v>
      </c>
      <c r="H46" s="156"/>
      <c r="I46" s="156"/>
      <c r="J46" s="157">
        <v>25751.71</v>
      </c>
      <c r="K46" s="158"/>
      <c r="L46" s="74" t="s">
        <v>235</v>
      </c>
      <c r="M46" s="96">
        <v>38000</v>
      </c>
      <c r="N46" s="141">
        <v>37579.089999999997</v>
      </c>
      <c r="O46" s="142"/>
      <c r="P46" s="88">
        <f t="shared" si="2"/>
        <v>145.92852280489333</v>
      </c>
      <c r="Q46" s="73">
        <f t="shared" si="3"/>
        <v>98.892342105263154</v>
      </c>
      <c r="R46" s="71"/>
    </row>
    <row r="47" spans="1:18" ht="10.5" customHeight="1">
      <c r="A47" s="71"/>
      <c r="B47" s="156" t="s">
        <v>261</v>
      </c>
      <c r="C47" s="156"/>
      <c r="D47" s="71"/>
      <c r="E47" s="156" t="s">
        <v>256</v>
      </c>
      <c r="F47" s="156"/>
      <c r="G47" s="156" t="s">
        <v>262</v>
      </c>
      <c r="H47" s="156"/>
      <c r="I47" s="156"/>
      <c r="J47" s="157">
        <v>5500</v>
      </c>
      <c r="K47" s="158"/>
      <c r="L47" s="74" t="s">
        <v>263</v>
      </c>
      <c r="M47" s="96">
        <v>6250</v>
      </c>
      <c r="N47" s="141">
        <v>6250</v>
      </c>
      <c r="O47" s="142"/>
      <c r="P47" s="88">
        <f t="shared" si="2"/>
        <v>113.63636363636364</v>
      </c>
      <c r="Q47" s="73">
        <f t="shared" si="3"/>
        <v>100</v>
      </c>
      <c r="R47" s="71"/>
    </row>
    <row r="48" spans="1:18" ht="12.75" customHeight="1">
      <c r="A48" s="71"/>
      <c r="B48" s="156" t="s">
        <v>264</v>
      </c>
      <c r="C48" s="156"/>
      <c r="D48" s="71"/>
      <c r="E48" s="156" t="s">
        <v>256</v>
      </c>
      <c r="F48" s="156"/>
      <c r="G48" s="156" t="s">
        <v>265</v>
      </c>
      <c r="H48" s="156"/>
      <c r="I48" s="156"/>
      <c r="J48" s="158">
        <v>7910</v>
      </c>
      <c r="K48" s="158"/>
      <c r="L48" s="74" t="s">
        <v>266</v>
      </c>
      <c r="M48" s="96">
        <v>11500</v>
      </c>
      <c r="N48" s="141">
        <v>11505</v>
      </c>
      <c r="O48" s="142"/>
      <c r="P48" s="88">
        <f t="shared" si="2"/>
        <v>145.448798988622</v>
      </c>
      <c r="Q48" s="73">
        <f t="shared" si="3"/>
        <v>100.04347826086956</v>
      </c>
      <c r="R48" s="71"/>
    </row>
    <row r="49" spans="1:18" ht="15">
      <c r="A49" s="71"/>
      <c r="B49" s="156" t="s">
        <v>267</v>
      </c>
      <c r="C49" s="156"/>
      <c r="D49" s="71"/>
      <c r="E49" s="156" t="s">
        <v>268</v>
      </c>
      <c r="F49" s="156"/>
      <c r="G49" s="156" t="s">
        <v>269</v>
      </c>
      <c r="H49" s="156"/>
      <c r="I49" s="156"/>
      <c r="J49" s="158">
        <v>4262.5</v>
      </c>
      <c r="K49" s="158"/>
      <c r="L49" s="74" t="s">
        <v>220</v>
      </c>
      <c r="M49" s="96">
        <v>5500</v>
      </c>
      <c r="N49" s="141">
        <v>5228.75</v>
      </c>
      <c r="O49" s="142"/>
      <c r="P49" s="88">
        <f t="shared" si="2"/>
        <v>122.66862170087978</v>
      </c>
      <c r="Q49" s="73">
        <f t="shared" si="3"/>
        <v>95.068181818181813</v>
      </c>
      <c r="R49" s="71"/>
    </row>
    <row r="50" spans="1:18" ht="16.5" customHeight="1">
      <c r="A50" s="71"/>
      <c r="B50" s="156" t="s">
        <v>270</v>
      </c>
      <c r="C50" s="156"/>
      <c r="D50" s="71"/>
      <c r="E50" s="156" t="s">
        <v>271</v>
      </c>
      <c r="F50" s="156"/>
      <c r="G50" s="156" t="s">
        <v>272</v>
      </c>
      <c r="H50" s="156"/>
      <c r="I50" s="156"/>
      <c r="J50" s="157">
        <v>42600</v>
      </c>
      <c r="K50" s="158"/>
      <c r="L50" s="74" t="s">
        <v>202</v>
      </c>
      <c r="M50" s="96">
        <v>42000</v>
      </c>
      <c r="N50" s="141">
        <v>41740</v>
      </c>
      <c r="O50" s="142"/>
      <c r="P50" s="88">
        <f t="shared" si="2"/>
        <v>97.981220657276992</v>
      </c>
      <c r="Q50" s="73">
        <f t="shared" si="3"/>
        <v>99.38095238095238</v>
      </c>
      <c r="R50" s="71"/>
    </row>
    <row r="51" spans="1:18" ht="15.75" customHeight="1">
      <c r="A51" s="71"/>
      <c r="B51" s="156" t="s">
        <v>273</v>
      </c>
      <c r="C51" s="156"/>
      <c r="D51" s="71"/>
      <c r="E51" s="156" t="s">
        <v>271</v>
      </c>
      <c r="F51" s="156"/>
      <c r="G51" s="156" t="s">
        <v>274</v>
      </c>
      <c r="H51" s="156"/>
      <c r="I51" s="156"/>
      <c r="J51" s="157">
        <v>2897.5</v>
      </c>
      <c r="K51" s="158"/>
      <c r="L51" s="74" t="s">
        <v>275</v>
      </c>
      <c r="M51" s="96">
        <v>25000</v>
      </c>
      <c r="N51" s="141">
        <v>1839.5</v>
      </c>
      <c r="O51" s="142"/>
      <c r="P51" s="88">
        <f t="shared" si="2"/>
        <v>63.485763589301122</v>
      </c>
      <c r="Q51" s="73">
        <f t="shared" si="3"/>
        <v>7.3580000000000005</v>
      </c>
      <c r="R51" s="71"/>
    </row>
    <row r="52" spans="1:18" ht="15">
      <c r="A52" s="71"/>
      <c r="B52" s="156" t="s">
        <v>276</v>
      </c>
      <c r="C52" s="156"/>
      <c r="D52" s="71"/>
      <c r="E52" s="156" t="s">
        <v>277</v>
      </c>
      <c r="F52" s="156"/>
      <c r="G52" s="156" t="s">
        <v>278</v>
      </c>
      <c r="H52" s="156"/>
      <c r="I52" s="156"/>
      <c r="J52" s="158">
        <v>7943.75</v>
      </c>
      <c r="K52" s="158"/>
      <c r="L52" s="74" t="s">
        <v>279</v>
      </c>
      <c r="M52" s="96">
        <v>1000</v>
      </c>
      <c r="N52" s="141">
        <v>701.25</v>
      </c>
      <c r="O52" s="142"/>
      <c r="P52" s="88">
        <f t="shared" si="2"/>
        <v>8.8276947285601892</v>
      </c>
      <c r="Q52" s="73">
        <f t="shared" si="3"/>
        <v>70.125</v>
      </c>
      <c r="R52" s="71"/>
    </row>
    <row r="53" spans="1:18" ht="15">
      <c r="A53" s="71"/>
      <c r="B53" s="156" t="s">
        <v>280</v>
      </c>
      <c r="C53" s="156"/>
      <c r="D53" s="71"/>
      <c r="E53" s="156" t="s">
        <v>277</v>
      </c>
      <c r="F53" s="156"/>
      <c r="G53" s="156" t="s">
        <v>281</v>
      </c>
      <c r="H53" s="156"/>
      <c r="I53" s="156"/>
      <c r="J53" s="157">
        <v>24883.33</v>
      </c>
      <c r="K53" s="158"/>
      <c r="L53" s="74" t="s">
        <v>282</v>
      </c>
      <c r="M53" s="96">
        <v>20500</v>
      </c>
      <c r="N53" s="141">
        <v>22403.759999999998</v>
      </c>
      <c r="O53" s="142"/>
      <c r="P53" s="88">
        <f t="shared" si="2"/>
        <v>90.0352163476512</v>
      </c>
      <c r="Q53" s="73">
        <f t="shared" si="3"/>
        <v>109.28663414634146</v>
      </c>
      <c r="R53" s="71"/>
    </row>
    <row r="54" spans="1:18" ht="15">
      <c r="A54" s="71"/>
      <c r="B54" s="156" t="s">
        <v>283</v>
      </c>
      <c r="C54" s="156"/>
      <c r="D54" s="71"/>
      <c r="E54" s="156" t="s">
        <v>277</v>
      </c>
      <c r="F54" s="156"/>
      <c r="G54" s="156" t="s">
        <v>284</v>
      </c>
      <c r="H54" s="156"/>
      <c r="I54" s="156"/>
      <c r="J54" s="157">
        <v>2090</v>
      </c>
      <c r="K54" s="158"/>
      <c r="L54" s="74" t="s">
        <v>246</v>
      </c>
      <c r="M54" s="96">
        <v>2900</v>
      </c>
      <c r="N54" s="141">
        <v>2862</v>
      </c>
      <c r="O54" s="142"/>
      <c r="P54" s="88">
        <f t="shared" si="2"/>
        <v>136.9377990430622</v>
      </c>
      <c r="Q54" s="73">
        <f t="shared" si="3"/>
        <v>98.689655172413794</v>
      </c>
      <c r="R54" s="71"/>
    </row>
    <row r="55" spans="1:18" ht="15">
      <c r="A55" s="71"/>
      <c r="B55" s="156" t="s">
        <v>285</v>
      </c>
      <c r="C55" s="156"/>
      <c r="D55" s="71"/>
      <c r="E55" s="156" t="s">
        <v>286</v>
      </c>
      <c r="F55" s="156"/>
      <c r="G55" s="156" t="s">
        <v>287</v>
      </c>
      <c r="H55" s="156"/>
      <c r="I55" s="156"/>
      <c r="J55" s="157">
        <v>11926.68</v>
      </c>
      <c r="K55" s="158"/>
      <c r="L55" s="74" t="s">
        <v>288</v>
      </c>
      <c r="M55" s="96">
        <v>13500</v>
      </c>
      <c r="N55" s="141">
        <v>12729.97</v>
      </c>
      <c r="O55" s="142"/>
      <c r="P55" s="88">
        <f t="shared" si="2"/>
        <v>106.73523562298979</v>
      </c>
      <c r="Q55" s="73">
        <f t="shared" si="3"/>
        <v>94.29607407407407</v>
      </c>
      <c r="R55" s="71"/>
    </row>
    <row r="56" spans="1:18" ht="15">
      <c r="A56" s="71"/>
      <c r="B56" s="156" t="s">
        <v>289</v>
      </c>
      <c r="C56" s="156"/>
      <c r="D56" s="71"/>
      <c r="E56" s="156" t="s">
        <v>290</v>
      </c>
      <c r="F56" s="156"/>
      <c r="G56" s="156" t="s">
        <v>291</v>
      </c>
      <c r="H56" s="156"/>
      <c r="I56" s="156"/>
      <c r="J56" s="157">
        <v>16430</v>
      </c>
      <c r="K56" s="158"/>
      <c r="L56" s="74" t="s">
        <v>220</v>
      </c>
      <c r="M56" s="96">
        <v>18000</v>
      </c>
      <c r="N56" s="141">
        <v>18262.2</v>
      </c>
      <c r="O56" s="142"/>
      <c r="P56" s="88">
        <f t="shared" si="2"/>
        <v>111.15155203895316</v>
      </c>
      <c r="Q56" s="73">
        <f t="shared" si="3"/>
        <v>101.45666666666666</v>
      </c>
      <c r="R56" s="71"/>
    </row>
    <row r="57" spans="1:18" ht="15">
      <c r="A57" s="71"/>
      <c r="B57" s="134"/>
      <c r="C57" s="134"/>
      <c r="D57" s="71"/>
      <c r="E57" s="134" t="s">
        <v>292</v>
      </c>
      <c r="F57" s="134"/>
      <c r="G57" s="134" t="s">
        <v>293</v>
      </c>
      <c r="H57" s="134"/>
      <c r="I57" s="134"/>
      <c r="J57" s="135">
        <v>15589.6</v>
      </c>
      <c r="K57" s="136"/>
      <c r="L57" s="78" t="s">
        <v>294</v>
      </c>
      <c r="M57" s="98">
        <v>22000</v>
      </c>
      <c r="N57" s="139">
        <f>SUM(N58:O60)</f>
        <v>19338.100000000002</v>
      </c>
      <c r="O57" s="140"/>
      <c r="P57" s="88">
        <f t="shared" si="2"/>
        <v>124.04487607122698</v>
      </c>
      <c r="Q57" s="73">
        <f t="shared" si="3"/>
        <v>87.900454545454551</v>
      </c>
      <c r="R57" s="71"/>
    </row>
    <row r="58" spans="1:18" ht="15">
      <c r="A58" s="71"/>
      <c r="B58" s="156" t="s">
        <v>295</v>
      </c>
      <c r="C58" s="156"/>
      <c r="D58" s="71"/>
      <c r="E58" s="156" t="s">
        <v>296</v>
      </c>
      <c r="F58" s="156"/>
      <c r="G58" s="156" t="s">
        <v>297</v>
      </c>
      <c r="H58" s="156"/>
      <c r="I58" s="156"/>
      <c r="J58" s="157">
        <v>12401.54</v>
      </c>
      <c r="K58" s="158"/>
      <c r="L58" s="74" t="s">
        <v>288</v>
      </c>
      <c r="M58" s="96">
        <v>12400</v>
      </c>
      <c r="N58" s="141">
        <v>12401.54</v>
      </c>
      <c r="O58" s="142"/>
      <c r="P58" s="88">
        <f t="shared" si="2"/>
        <v>100</v>
      </c>
      <c r="Q58" s="73">
        <f t="shared" si="3"/>
        <v>100.01241935483871</v>
      </c>
      <c r="R58" s="71"/>
    </row>
    <row r="59" spans="1:18" ht="15">
      <c r="A59" s="71"/>
      <c r="B59" s="156" t="s">
        <v>298</v>
      </c>
      <c r="C59" s="156"/>
      <c r="D59" s="71"/>
      <c r="E59" s="156" t="s">
        <v>299</v>
      </c>
      <c r="F59" s="156"/>
      <c r="G59" s="156" t="s">
        <v>300</v>
      </c>
      <c r="H59" s="156"/>
      <c r="I59" s="156"/>
      <c r="J59" s="157">
        <v>1600</v>
      </c>
      <c r="K59" s="158"/>
      <c r="L59" s="74" t="s">
        <v>301</v>
      </c>
      <c r="M59" s="96">
        <v>2100</v>
      </c>
      <c r="N59" s="141">
        <v>2100</v>
      </c>
      <c r="O59" s="142"/>
      <c r="P59" s="88">
        <f t="shared" si="2"/>
        <v>131.25</v>
      </c>
      <c r="Q59" s="73">
        <f t="shared" si="3"/>
        <v>100</v>
      </c>
      <c r="R59" s="71"/>
    </row>
    <row r="60" spans="1:18" ht="15">
      <c r="A60" s="71"/>
      <c r="B60" s="156" t="s">
        <v>302</v>
      </c>
      <c r="C60" s="156"/>
      <c r="D60" s="71"/>
      <c r="E60" s="156" t="s">
        <v>303</v>
      </c>
      <c r="F60" s="156"/>
      <c r="G60" s="156" t="s">
        <v>293</v>
      </c>
      <c r="H60" s="156"/>
      <c r="I60" s="156"/>
      <c r="J60" s="158">
        <v>1588.06</v>
      </c>
      <c r="K60" s="158"/>
      <c r="L60" s="74" t="s">
        <v>246</v>
      </c>
      <c r="M60" s="96">
        <v>7500</v>
      </c>
      <c r="N60" s="141">
        <v>4836.5600000000004</v>
      </c>
      <c r="O60" s="142"/>
      <c r="P60" s="88">
        <f t="shared" si="2"/>
        <v>304.55776230117254</v>
      </c>
      <c r="Q60" s="73">
        <f t="shared" si="3"/>
        <v>64.487466666666677</v>
      </c>
      <c r="R60" s="71"/>
    </row>
    <row r="61" spans="1:18" ht="15">
      <c r="A61" s="71"/>
      <c r="B61" s="134"/>
      <c r="C61" s="134"/>
      <c r="D61" s="71"/>
      <c r="E61" s="134" t="s">
        <v>304</v>
      </c>
      <c r="F61" s="134"/>
      <c r="G61" s="134" t="s">
        <v>305</v>
      </c>
      <c r="H61" s="134"/>
      <c r="I61" s="134"/>
      <c r="J61" s="161">
        <v>12198</v>
      </c>
      <c r="K61" s="162"/>
      <c r="L61" s="78" t="s">
        <v>205</v>
      </c>
      <c r="M61" s="98">
        <v>17000</v>
      </c>
      <c r="N61" s="139">
        <f>SUM(N63)</f>
        <v>15635.16</v>
      </c>
      <c r="O61" s="140"/>
      <c r="P61" s="88">
        <f t="shared" si="2"/>
        <v>128.17806197737335</v>
      </c>
      <c r="Q61" s="73">
        <f t="shared" si="3"/>
        <v>91.971529411764706</v>
      </c>
      <c r="R61" s="71"/>
    </row>
    <row r="62" spans="1:18" ht="15">
      <c r="A62" s="71"/>
      <c r="B62" s="134"/>
      <c r="C62" s="134"/>
      <c r="D62" s="71"/>
      <c r="E62" s="134" t="s">
        <v>306</v>
      </c>
      <c r="F62" s="134"/>
      <c r="G62" s="134" t="s">
        <v>307</v>
      </c>
      <c r="H62" s="134"/>
      <c r="I62" s="134"/>
      <c r="J62" s="161">
        <v>12198</v>
      </c>
      <c r="K62" s="162"/>
      <c r="L62" s="78" t="s">
        <v>205</v>
      </c>
      <c r="M62" s="98">
        <v>17000</v>
      </c>
      <c r="N62" s="139">
        <v>15635.16</v>
      </c>
      <c r="O62" s="140"/>
      <c r="P62" s="88">
        <f t="shared" si="2"/>
        <v>128.17806197737335</v>
      </c>
      <c r="Q62" s="73">
        <f t="shared" si="3"/>
        <v>91.971529411764706</v>
      </c>
      <c r="R62" s="71"/>
    </row>
    <row r="63" spans="1:18" ht="20.25" customHeight="1">
      <c r="A63" s="81"/>
      <c r="B63" s="156" t="s">
        <v>308</v>
      </c>
      <c r="C63" s="156"/>
      <c r="D63" s="71"/>
      <c r="E63" s="156" t="s">
        <v>309</v>
      </c>
      <c r="F63" s="156"/>
      <c r="G63" s="156" t="s">
        <v>310</v>
      </c>
      <c r="H63" s="156"/>
      <c r="I63" s="156"/>
      <c r="J63" s="157">
        <v>12198</v>
      </c>
      <c r="K63" s="158"/>
      <c r="L63" s="74" t="s">
        <v>205</v>
      </c>
      <c r="M63" s="96">
        <v>17000</v>
      </c>
      <c r="N63" s="141">
        <v>15635.16</v>
      </c>
      <c r="O63" s="142"/>
      <c r="P63" s="88">
        <f t="shared" si="2"/>
        <v>128.17806197737335</v>
      </c>
      <c r="Q63" s="73">
        <f t="shared" si="3"/>
        <v>91.971529411764706</v>
      </c>
      <c r="R63" s="71"/>
    </row>
    <row r="64" spans="1:18" ht="20.25" customHeight="1">
      <c r="A64" s="81"/>
      <c r="B64" s="134"/>
      <c r="C64" s="134"/>
      <c r="D64" s="71"/>
      <c r="E64" s="134" t="s">
        <v>311</v>
      </c>
      <c r="F64" s="134"/>
      <c r="G64" s="134" t="s">
        <v>312</v>
      </c>
      <c r="H64" s="134"/>
      <c r="I64" s="134"/>
      <c r="J64" s="135">
        <v>334336.27</v>
      </c>
      <c r="K64" s="136"/>
      <c r="L64" s="78" t="s">
        <v>313</v>
      </c>
      <c r="M64" s="98">
        <v>336000</v>
      </c>
      <c r="N64" s="139">
        <f>SUM(N66)</f>
        <v>337346.75</v>
      </c>
      <c r="O64" s="140"/>
      <c r="P64" s="88">
        <f t="shared" si="2"/>
        <v>100.90043476288109</v>
      </c>
      <c r="Q64" s="73">
        <f t="shared" si="3"/>
        <v>100.40081845238096</v>
      </c>
      <c r="R64" s="71"/>
    </row>
    <row r="65" spans="1:18" ht="20.25" customHeight="1">
      <c r="A65" s="81"/>
      <c r="B65" s="134"/>
      <c r="C65" s="134"/>
      <c r="D65" s="71"/>
      <c r="E65" s="134" t="s">
        <v>314</v>
      </c>
      <c r="F65" s="134"/>
      <c r="G65" s="134" t="s">
        <v>315</v>
      </c>
      <c r="H65" s="134"/>
      <c r="I65" s="134"/>
      <c r="J65" s="135">
        <v>334336.7</v>
      </c>
      <c r="K65" s="136"/>
      <c r="L65" s="78" t="s">
        <v>313</v>
      </c>
      <c r="M65" s="98">
        <v>336000</v>
      </c>
      <c r="N65" s="139">
        <v>337346.75</v>
      </c>
      <c r="O65" s="140"/>
      <c r="P65" s="88">
        <f t="shared" si="2"/>
        <v>100.90030499194376</v>
      </c>
      <c r="Q65" s="73">
        <f t="shared" si="3"/>
        <v>100.40081845238096</v>
      </c>
      <c r="R65" s="71"/>
    </row>
    <row r="66" spans="1:18" ht="20.25" customHeight="1">
      <c r="A66" s="81"/>
      <c r="B66" s="156" t="s">
        <v>316</v>
      </c>
      <c r="C66" s="156"/>
      <c r="D66" s="71"/>
      <c r="E66" s="156" t="s">
        <v>317</v>
      </c>
      <c r="F66" s="156"/>
      <c r="G66" s="156" t="s">
        <v>318</v>
      </c>
      <c r="H66" s="156"/>
      <c r="I66" s="156"/>
      <c r="J66" s="157">
        <v>334336.7</v>
      </c>
      <c r="K66" s="158"/>
      <c r="L66" s="74" t="s">
        <v>313</v>
      </c>
      <c r="M66" s="96">
        <v>336000</v>
      </c>
      <c r="N66" s="141">
        <v>337346.75</v>
      </c>
      <c r="O66" s="142"/>
      <c r="P66" s="88">
        <f t="shared" si="2"/>
        <v>100.90030499194376</v>
      </c>
      <c r="Q66" s="73">
        <f t="shared" si="3"/>
        <v>100.40081845238096</v>
      </c>
      <c r="R66" s="71"/>
    </row>
    <row r="67" spans="1:18" ht="20.25" customHeight="1">
      <c r="A67" s="81"/>
      <c r="B67" s="71"/>
      <c r="C67" s="156"/>
      <c r="D67" s="156"/>
      <c r="E67" s="192" t="s">
        <v>319</v>
      </c>
      <c r="F67" s="192"/>
      <c r="G67" s="192" t="s">
        <v>320</v>
      </c>
      <c r="H67" s="192"/>
      <c r="I67" s="192"/>
      <c r="J67" s="193">
        <v>20195</v>
      </c>
      <c r="K67" s="193"/>
      <c r="L67" s="87" t="s">
        <v>321</v>
      </c>
      <c r="M67" s="99">
        <v>80801</v>
      </c>
      <c r="N67" s="147"/>
      <c r="O67" s="148"/>
      <c r="P67" s="88">
        <f t="shared" si="2"/>
        <v>0</v>
      </c>
      <c r="Q67" s="73">
        <f t="shared" si="3"/>
        <v>0</v>
      </c>
      <c r="R67" s="71"/>
    </row>
    <row r="68" spans="1:18" ht="15">
      <c r="A68" s="81"/>
      <c r="B68" s="71"/>
      <c r="C68" s="156"/>
      <c r="D68" s="156"/>
      <c r="E68" s="164" t="s">
        <v>170</v>
      </c>
      <c r="F68" s="164"/>
      <c r="G68" s="156" t="s">
        <v>171</v>
      </c>
      <c r="H68" s="156"/>
      <c r="I68" s="156"/>
      <c r="J68" s="158">
        <v>20195</v>
      </c>
      <c r="K68" s="158"/>
      <c r="L68" s="74" t="s">
        <v>321</v>
      </c>
      <c r="M68" s="96">
        <v>80801</v>
      </c>
      <c r="N68" s="139">
        <v>92650.37</v>
      </c>
      <c r="O68" s="140"/>
      <c r="P68" s="88">
        <f t="shared" si="2"/>
        <v>458.7787571180985</v>
      </c>
      <c r="Q68" s="73">
        <f t="shared" si="3"/>
        <v>114.66488038514375</v>
      </c>
      <c r="R68" s="71"/>
    </row>
    <row r="69" spans="1:18" ht="15">
      <c r="A69" s="81"/>
      <c r="B69" s="71"/>
      <c r="C69" s="156"/>
      <c r="D69" s="156"/>
      <c r="E69" s="156" t="s">
        <v>172</v>
      </c>
      <c r="F69" s="156"/>
      <c r="G69" s="156" t="s">
        <v>173</v>
      </c>
      <c r="H69" s="156"/>
      <c r="I69" s="156"/>
      <c r="J69" s="158">
        <v>20195</v>
      </c>
      <c r="K69" s="158"/>
      <c r="L69" s="74" t="s">
        <v>321</v>
      </c>
      <c r="M69" s="96">
        <v>80801</v>
      </c>
      <c r="N69" s="139">
        <v>92650.37</v>
      </c>
      <c r="O69" s="140"/>
      <c r="P69" s="88">
        <f t="shared" si="2"/>
        <v>458.7787571180985</v>
      </c>
      <c r="Q69" s="73">
        <f t="shared" si="3"/>
        <v>114.66488038514375</v>
      </c>
      <c r="R69" s="71"/>
    </row>
    <row r="70" spans="1:18" ht="15">
      <c r="A70" s="81"/>
      <c r="B70" s="71"/>
      <c r="C70" s="156"/>
      <c r="D70" s="156"/>
      <c r="E70" s="156" t="s">
        <v>174</v>
      </c>
      <c r="F70" s="156"/>
      <c r="G70" s="156" t="s">
        <v>175</v>
      </c>
      <c r="H70" s="156"/>
      <c r="I70" s="156"/>
      <c r="J70" s="158">
        <v>20195</v>
      </c>
      <c r="K70" s="158"/>
      <c r="L70" s="74" t="s">
        <v>321</v>
      </c>
      <c r="M70" s="96">
        <v>80801</v>
      </c>
      <c r="N70" s="139">
        <v>92650.37</v>
      </c>
      <c r="O70" s="140"/>
      <c r="P70" s="88">
        <f t="shared" si="2"/>
        <v>458.7787571180985</v>
      </c>
      <c r="Q70" s="73">
        <f t="shared" si="3"/>
        <v>114.66488038514375</v>
      </c>
      <c r="R70" s="71"/>
    </row>
    <row r="71" spans="1:18" ht="24.75" customHeight="1">
      <c r="A71" s="81"/>
      <c r="B71" s="134"/>
      <c r="C71" s="134"/>
      <c r="D71" s="71"/>
      <c r="E71" s="134" t="s">
        <v>322</v>
      </c>
      <c r="F71" s="134"/>
      <c r="G71" s="134" t="s">
        <v>323</v>
      </c>
      <c r="H71" s="134"/>
      <c r="I71" s="134"/>
      <c r="J71" s="162">
        <v>20195</v>
      </c>
      <c r="K71" s="162"/>
      <c r="L71" s="78" t="s">
        <v>321</v>
      </c>
      <c r="M71" s="98">
        <v>80801</v>
      </c>
      <c r="N71" s="139">
        <f>SUM(N74:O77)</f>
        <v>92650.37</v>
      </c>
      <c r="O71" s="140"/>
      <c r="P71" s="88">
        <f t="shared" si="2"/>
        <v>458.7787571180985</v>
      </c>
      <c r="Q71" s="73">
        <f t="shared" si="3"/>
        <v>114.66488038514375</v>
      </c>
      <c r="R71" s="71"/>
    </row>
    <row r="72" spans="1:18" ht="21.75" customHeight="1">
      <c r="A72" s="81"/>
      <c r="B72" s="134"/>
      <c r="C72" s="134"/>
      <c r="D72" s="71"/>
      <c r="E72" s="134" t="s">
        <v>324</v>
      </c>
      <c r="F72" s="134"/>
      <c r="G72" s="134" t="s">
        <v>325</v>
      </c>
      <c r="H72" s="134"/>
      <c r="I72" s="134"/>
      <c r="J72" s="162">
        <v>20195</v>
      </c>
      <c r="K72" s="162"/>
      <c r="L72" s="78" t="s">
        <v>321</v>
      </c>
      <c r="M72" s="98">
        <v>80801</v>
      </c>
      <c r="N72" s="139">
        <v>92650.37</v>
      </c>
      <c r="O72" s="140"/>
      <c r="P72" s="88">
        <f t="shared" si="2"/>
        <v>458.7787571180985</v>
      </c>
      <c r="Q72" s="73">
        <f t="shared" si="3"/>
        <v>114.66488038514375</v>
      </c>
      <c r="R72" s="71"/>
    </row>
    <row r="73" spans="1:18" ht="15">
      <c r="A73" s="81"/>
      <c r="B73" s="134"/>
      <c r="C73" s="134"/>
      <c r="D73" s="71"/>
      <c r="E73" s="134" t="s">
        <v>326</v>
      </c>
      <c r="F73" s="134"/>
      <c r="G73" s="134" t="s">
        <v>327</v>
      </c>
      <c r="H73" s="134"/>
      <c r="I73" s="134"/>
      <c r="J73" s="162">
        <v>20195</v>
      </c>
      <c r="K73" s="162"/>
      <c r="L73" s="78" t="s">
        <v>321</v>
      </c>
      <c r="M73" s="98">
        <v>80801</v>
      </c>
      <c r="N73" s="139">
        <v>92650.37</v>
      </c>
      <c r="O73" s="140"/>
      <c r="P73" s="88">
        <f t="shared" si="2"/>
        <v>458.7787571180985</v>
      </c>
      <c r="Q73" s="73">
        <f t="shared" si="3"/>
        <v>114.66488038514375</v>
      </c>
      <c r="R73" s="71"/>
    </row>
    <row r="74" spans="1:18" ht="15">
      <c r="A74" s="81"/>
      <c r="B74" s="156" t="s">
        <v>328</v>
      </c>
      <c r="C74" s="156"/>
      <c r="D74" s="71"/>
      <c r="E74" s="156" t="s">
        <v>329</v>
      </c>
      <c r="F74" s="156"/>
      <c r="G74" s="156" t="s">
        <v>330</v>
      </c>
      <c r="H74" s="156"/>
      <c r="I74" s="156"/>
      <c r="J74" s="158">
        <v>20195</v>
      </c>
      <c r="K74" s="158"/>
      <c r="L74" s="74" t="s">
        <v>331</v>
      </c>
      <c r="M74" s="96">
        <v>47173</v>
      </c>
      <c r="N74" s="141">
        <v>47172.25</v>
      </c>
      <c r="O74" s="142"/>
      <c r="P74" s="88">
        <f t="shared" si="2"/>
        <v>233.58380787323597</v>
      </c>
      <c r="Q74" s="73">
        <f t="shared" si="3"/>
        <v>99.99841010747673</v>
      </c>
      <c r="R74" s="71"/>
    </row>
    <row r="75" spans="1:18" ht="15">
      <c r="A75" s="81"/>
      <c r="B75" s="156" t="s">
        <v>332</v>
      </c>
      <c r="C75" s="156"/>
      <c r="D75" s="71"/>
      <c r="E75" s="156" t="s">
        <v>329</v>
      </c>
      <c r="F75" s="156"/>
      <c r="G75" s="156" t="s">
        <v>333</v>
      </c>
      <c r="H75" s="156"/>
      <c r="I75" s="156"/>
      <c r="J75" s="158">
        <v>0</v>
      </c>
      <c r="K75" s="158"/>
      <c r="L75" s="74" t="s">
        <v>190</v>
      </c>
      <c r="M75" s="96">
        <v>24763</v>
      </c>
      <c r="N75" s="141">
        <v>24762.5</v>
      </c>
      <c r="O75" s="142"/>
      <c r="P75" s="88" t="e">
        <f t="shared" si="2"/>
        <v>#DIV/0!</v>
      </c>
      <c r="Q75" s="73">
        <f t="shared" si="3"/>
        <v>99.997980858538952</v>
      </c>
      <c r="R75" s="71"/>
    </row>
    <row r="76" spans="1:18" ht="15">
      <c r="A76" s="81"/>
      <c r="B76" s="79" t="s">
        <v>655</v>
      </c>
      <c r="C76" s="79"/>
      <c r="D76" s="71"/>
      <c r="E76" s="79">
        <v>4226</v>
      </c>
      <c r="F76" s="79"/>
      <c r="G76" s="189" t="s">
        <v>514</v>
      </c>
      <c r="H76" s="190"/>
      <c r="I76" s="191"/>
      <c r="J76" s="74"/>
      <c r="K76" s="74">
        <v>0</v>
      </c>
      <c r="L76" s="74">
        <v>0</v>
      </c>
      <c r="M76" s="96">
        <v>0</v>
      </c>
      <c r="N76" s="141">
        <v>11850.31</v>
      </c>
      <c r="O76" s="142"/>
      <c r="P76" s="88"/>
      <c r="Q76" s="73"/>
      <c r="R76" s="71"/>
    </row>
    <row r="77" spans="1:18" ht="15">
      <c r="A77" s="81"/>
      <c r="B77" s="156" t="s">
        <v>335</v>
      </c>
      <c r="C77" s="156"/>
      <c r="D77" s="71"/>
      <c r="E77" s="156" t="s">
        <v>336</v>
      </c>
      <c r="F77" s="156"/>
      <c r="G77" s="156" t="s">
        <v>337</v>
      </c>
      <c r="H77" s="156"/>
      <c r="I77" s="156"/>
      <c r="J77" s="158">
        <v>0</v>
      </c>
      <c r="K77" s="158"/>
      <c r="L77" s="74" t="s">
        <v>190</v>
      </c>
      <c r="M77" s="96">
        <v>8865</v>
      </c>
      <c r="N77" s="141">
        <v>8865.31</v>
      </c>
      <c r="O77" s="142"/>
      <c r="P77" s="88" t="e">
        <f t="shared" ref="P77:P139" si="4">N77/J77*100</f>
        <v>#DIV/0!</v>
      </c>
      <c r="Q77" s="73">
        <f t="shared" ref="Q77:Q139" si="5">N77/M77*100</f>
        <v>100.00349689791315</v>
      </c>
      <c r="R77" s="71"/>
    </row>
    <row r="78" spans="1:18" ht="15">
      <c r="A78" s="81"/>
      <c r="B78" s="71"/>
      <c r="C78" s="156"/>
      <c r="D78" s="156"/>
      <c r="E78" s="192" t="s">
        <v>338</v>
      </c>
      <c r="F78" s="192"/>
      <c r="G78" s="192" t="s">
        <v>339</v>
      </c>
      <c r="H78" s="192"/>
      <c r="I78" s="192"/>
      <c r="J78" s="193">
        <v>87891.99</v>
      </c>
      <c r="K78" s="193"/>
      <c r="L78" s="87" t="s">
        <v>340</v>
      </c>
      <c r="M78" s="99">
        <v>167661</v>
      </c>
      <c r="N78" s="139">
        <v>167400.34</v>
      </c>
      <c r="O78" s="140"/>
      <c r="P78" s="88">
        <f t="shared" si="4"/>
        <v>190.46142885148006</v>
      </c>
      <c r="Q78" s="73">
        <f t="shared" si="5"/>
        <v>99.844531524922303</v>
      </c>
      <c r="R78" s="71"/>
    </row>
    <row r="79" spans="1:18" ht="15">
      <c r="A79" s="81"/>
      <c r="B79" s="71"/>
      <c r="C79" s="156"/>
      <c r="D79" s="156"/>
      <c r="E79" s="164" t="s">
        <v>170</v>
      </c>
      <c r="F79" s="164"/>
      <c r="G79" s="156" t="s">
        <v>171</v>
      </c>
      <c r="H79" s="156"/>
      <c r="I79" s="156"/>
      <c r="J79" s="158">
        <v>87891.99</v>
      </c>
      <c r="K79" s="158"/>
      <c r="L79" s="74" t="s">
        <v>340</v>
      </c>
      <c r="M79" s="96">
        <v>167661</v>
      </c>
      <c r="N79" s="139">
        <f>SUM(N82)</f>
        <v>167400.34</v>
      </c>
      <c r="O79" s="140"/>
      <c r="P79" s="88">
        <f t="shared" si="4"/>
        <v>190.46142885148006</v>
      </c>
      <c r="Q79" s="73">
        <f t="shared" si="5"/>
        <v>99.844531524922303</v>
      </c>
      <c r="R79" s="71"/>
    </row>
    <row r="80" spans="1:18" ht="15">
      <c r="A80" s="81"/>
      <c r="B80" s="71"/>
      <c r="C80" s="156"/>
      <c r="D80" s="156"/>
      <c r="E80" s="156" t="s">
        <v>172</v>
      </c>
      <c r="F80" s="156"/>
      <c r="G80" s="156" t="s">
        <v>173</v>
      </c>
      <c r="H80" s="156"/>
      <c r="I80" s="156"/>
      <c r="J80" s="158">
        <v>87891.99</v>
      </c>
      <c r="K80" s="158"/>
      <c r="L80" s="74" t="s">
        <v>340</v>
      </c>
      <c r="M80" s="96">
        <v>167661</v>
      </c>
      <c r="N80" s="139">
        <v>167400.34</v>
      </c>
      <c r="O80" s="140"/>
      <c r="P80" s="88">
        <f t="shared" si="4"/>
        <v>190.46142885148006</v>
      </c>
      <c r="Q80" s="73">
        <f t="shared" si="5"/>
        <v>99.844531524922303</v>
      </c>
      <c r="R80" s="71"/>
    </row>
    <row r="81" spans="1:18" ht="15">
      <c r="A81" s="81"/>
      <c r="B81" s="71"/>
      <c r="C81" s="156"/>
      <c r="D81" s="156"/>
      <c r="E81" s="156" t="s">
        <v>174</v>
      </c>
      <c r="F81" s="156"/>
      <c r="G81" s="156" t="s">
        <v>175</v>
      </c>
      <c r="H81" s="156"/>
      <c r="I81" s="156"/>
      <c r="J81" s="158">
        <v>87891.99</v>
      </c>
      <c r="K81" s="158"/>
      <c r="L81" s="74" t="s">
        <v>340</v>
      </c>
      <c r="M81" s="96">
        <v>167661</v>
      </c>
      <c r="N81" s="139">
        <v>167400.34</v>
      </c>
      <c r="O81" s="140"/>
      <c r="P81" s="88">
        <f t="shared" si="4"/>
        <v>190.46142885148006</v>
      </c>
      <c r="Q81" s="73">
        <f t="shared" si="5"/>
        <v>99.844531524922303</v>
      </c>
      <c r="R81" s="71"/>
    </row>
    <row r="82" spans="1:18" ht="25.5" customHeight="1">
      <c r="A82" s="81"/>
      <c r="B82" s="134"/>
      <c r="C82" s="134"/>
      <c r="D82" s="71"/>
      <c r="E82" s="134" t="s">
        <v>322</v>
      </c>
      <c r="F82" s="134"/>
      <c r="G82" s="134" t="s">
        <v>323</v>
      </c>
      <c r="H82" s="134"/>
      <c r="I82" s="134"/>
      <c r="J82" s="136">
        <v>87891.99</v>
      </c>
      <c r="K82" s="136"/>
      <c r="L82" s="78" t="s">
        <v>340</v>
      </c>
      <c r="M82" s="98">
        <v>167661</v>
      </c>
      <c r="N82" s="139">
        <f>SUM(N85)</f>
        <v>167400.34</v>
      </c>
      <c r="O82" s="140"/>
      <c r="P82" s="88">
        <f t="shared" si="4"/>
        <v>190.46142885148006</v>
      </c>
      <c r="Q82" s="73">
        <f t="shared" si="5"/>
        <v>99.844531524922303</v>
      </c>
      <c r="R82" s="71"/>
    </row>
    <row r="83" spans="1:18" ht="15">
      <c r="A83" s="81"/>
      <c r="B83" s="134"/>
      <c r="C83" s="134"/>
      <c r="D83" s="71"/>
      <c r="E83" s="134" t="s">
        <v>341</v>
      </c>
      <c r="F83" s="134"/>
      <c r="G83" s="134" t="s">
        <v>342</v>
      </c>
      <c r="H83" s="134"/>
      <c r="I83" s="134"/>
      <c r="J83" s="136">
        <v>87891.99</v>
      </c>
      <c r="K83" s="136"/>
      <c r="L83" s="78" t="s">
        <v>340</v>
      </c>
      <c r="M83" s="98">
        <v>167661</v>
      </c>
      <c r="N83" s="139">
        <v>167400.34</v>
      </c>
      <c r="O83" s="140"/>
      <c r="P83" s="88">
        <f t="shared" si="4"/>
        <v>190.46142885148006</v>
      </c>
      <c r="Q83" s="73">
        <f t="shared" si="5"/>
        <v>99.844531524922303</v>
      </c>
      <c r="R83" s="71"/>
    </row>
    <row r="84" spans="1:18" ht="26.25" customHeight="1">
      <c r="A84" s="81"/>
      <c r="B84" s="134"/>
      <c r="C84" s="134"/>
      <c r="D84" s="71"/>
      <c r="E84" s="134" t="s">
        <v>343</v>
      </c>
      <c r="F84" s="134"/>
      <c r="G84" s="134" t="s">
        <v>344</v>
      </c>
      <c r="H84" s="134"/>
      <c r="I84" s="134"/>
      <c r="J84" s="136">
        <v>87891.99</v>
      </c>
      <c r="K84" s="136"/>
      <c r="L84" s="78" t="s">
        <v>340</v>
      </c>
      <c r="M84" s="98">
        <v>167661</v>
      </c>
      <c r="N84" s="139">
        <v>167400.34</v>
      </c>
      <c r="O84" s="140"/>
      <c r="P84" s="88">
        <f t="shared" si="4"/>
        <v>190.46142885148006</v>
      </c>
      <c r="Q84" s="73">
        <f t="shared" si="5"/>
        <v>99.844531524922303</v>
      </c>
      <c r="R84" s="71"/>
    </row>
    <row r="85" spans="1:18" ht="15">
      <c r="A85" s="81"/>
      <c r="B85" s="156" t="s">
        <v>345</v>
      </c>
      <c r="C85" s="156"/>
      <c r="D85" s="71"/>
      <c r="E85" s="156" t="s">
        <v>346</v>
      </c>
      <c r="F85" s="156"/>
      <c r="G85" s="156" t="s">
        <v>347</v>
      </c>
      <c r="H85" s="156"/>
      <c r="I85" s="156"/>
      <c r="J85" s="158">
        <v>87891.99</v>
      </c>
      <c r="K85" s="158"/>
      <c r="L85" s="74" t="s">
        <v>340</v>
      </c>
      <c r="M85" s="96">
        <v>167661</v>
      </c>
      <c r="N85" s="141">
        <v>167400.34</v>
      </c>
      <c r="O85" s="142"/>
      <c r="P85" s="88">
        <f t="shared" si="4"/>
        <v>190.46142885148006</v>
      </c>
      <c r="Q85" s="73">
        <f t="shared" si="5"/>
        <v>99.844531524922303</v>
      </c>
      <c r="R85" s="71"/>
    </row>
    <row r="86" spans="1:18" ht="15">
      <c r="A86" s="81"/>
      <c r="B86" s="71"/>
      <c r="C86" s="177"/>
      <c r="D86" s="177"/>
      <c r="E86" s="177" t="s">
        <v>348</v>
      </c>
      <c r="F86" s="177"/>
      <c r="G86" s="177" t="s">
        <v>349</v>
      </c>
      <c r="H86" s="177"/>
      <c r="I86" s="177"/>
      <c r="J86" s="187">
        <v>14523636.07</v>
      </c>
      <c r="K86" s="188"/>
      <c r="L86" s="105" t="s">
        <v>350</v>
      </c>
      <c r="M86" s="106">
        <v>16849316</v>
      </c>
      <c r="N86" s="143"/>
      <c r="O86" s="144"/>
      <c r="P86" s="88">
        <f t="shared" si="4"/>
        <v>0</v>
      </c>
      <c r="Q86" s="73">
        <f t="shared" si="5"/>
        <v>0</v>
      </c>
      <c r="R86" s="71"/>
    </row>
    <row r="87" spans="1:18" ht="16">
      <c r="A87" s="82"/>
      <c r="B87" s="75"/>
      <c r="C87" s="165"/>
      <c r="D87" s="165"/>
      <c r="E87" s="165" t="s">
        <v>167</v>
      </c>
      <c r="F87" s="165"/>
      <c r="G87" s="165" t="s">
        <v>351</v>
      </c>
      <c r="H87" s="165"/>
      <c r="I87" s="165"/>
      <c r="J87" s="175">
        <v>98211.54</v>
      </c>
      <c r="K87" s="176"/>
      <c r="L87" s="76" t="s">
        <v>352</v>
      </c>
      <c r="M87" s="97" t="s">
        <v>352</v>
      </c>
      <c r="N87" s="149">
        <v>73503.59</v>
      </c>
      <c r="O87" s="150"/>
      <c r="P87" s="88">
        <f t="shared" si="4"/>
        <v>74.842111222367564</v>
      </c>
      <c r="Q87" s="77">
        <f t="shared" si="5"/>
        <v>105.00512857142856</v>
      </c>
      <c r="R87" s="71"/>
    </row>
    <row r="88" spans="1:18" ht="15">
      <c r="A88" s="81"/>
      <c r="B88" s="71"/>
      <c r="C88" s="156"/>
      <c r="D88" s="156"/>
      <c r="E88" s="164" t="s">
        <v>353</v>
      </c>
      <c r="F88" s="164"/>
      <c r="G88" s="156" t="s">
        <v>354</v>
      </c>
      <c r="H88" s="156"/>
      <c r="I88" s="156"/>
      <c r="J88" s="157">
        <v>98211.54</v>
      </c>
      <c r="K88" s="158"/>
      <c r="L88" s="74" t="s">
        <v>352</v>
      </c>
      <c r="M88" s="96" t="s">
        <v>352</v>
      </c>
      <c r="N88" s="141">
        <v>73503.59</v>
      </c>
      <c r="O88" s="142"/>
      <c r="P88" s="88">
        <f t="shared" si="4"/>
        <v>74.842111222367564</v>
      </c>
      <c r="Q88" s="73">
        <f t="shared" si="5"/>
        <v>105.00512857142856</v>
      </c>
      <c r="R88" s="71"/>
    </row>
    <row r="89" spans="1:18" ht="15">
      <c r="A89" s="81"/>
      <c r="B89" s="71"/>
      <c r="C89" s="156"/>
      <c r="D89" s="156"/>
      <c r="E89" s="156" t="s">
        <v>355</v>
      </c>
      <c r="F89" s="156"/>
      <c r="G89" s="156" t="s">
        <v>356</v>
      </c>
      <c r="H89" s="156"/>
      <c r="I89" s="156"/>
      <c r="J89" s="157">
        <v>98211.54</v>
      </c>
      <c r="K89" s="158"/>
      <c r="L89" s="74" t="s">
        <v>352</v>
      </c>
      <c r="M89" s="96" t="s">
        <v>352</v>
      </c>
      <c r="N89" s="141">
        <v>73503.59</v>
      </c>
      <c r="O89" s="142"/>
      <c r="P89" s="88">
        <f t="shared" si="4"/>
        <v>74.842111222367564</v>
      </c>
      <c r="Q89" s="73">
        <f t="shared" si="5"/>
        <v>105.00512857142856</v>
      </c>
      <c r="R89" s="71"/>
    </row>
    <row r="90" spans="1:18" ht="15">
      <c r="A90" s="81"/>
      <c r="B90" s="71"/>
      <c r="C90" s="156"/>
      <c r="D90" s="156"/>
      <c r="E90" s="156" t="s">
        <v>174</v>
      </c>
      <c r="F90" s="156"/>
      <c r="G90" s="156" t="s">
        <v>175</v>
      </c>
      <c r="H90" s="156"/>
      <c r="I90" s="156"/>
      <c r="J90" s="157">
        <v>98211.54</v>
      </c>
      <c r="K90" s="158"/>
      <c r="L90" s="74" t="s">
        <v>352</v>
      </c>
      <c r="M90" s="96" t="s">
        <v>352</v>
      </c>
      <c r="N90" s="141">
        <v>73503.59</v>
      </c>
      <c r="O90" s="142"/>
      <c r="P90" s="88">
        <f t="shared" si="4"/>
        <v>74.842111222367564</v>
      </c>
      <c r="Q90" s="73">
        <f t="shared" si="5"/>
        <v>105.00512857142856</v>
      </c>
      <c r="R90" s="71"/>
    </row>
    <row r="91" spans="1:18" ht="15">
      <c r="A91" s="81"/>
      <c r="B91" s="134"/>
      <c r="C91" s="134"/>
      <c r="D91" s="71"/>
      <c r="E91" s="134" t="s">
        <v>176</v>
      </c>
      <c r="F91" s="134"/>
      <c r="G91" s="134" t="s">
        <v>177</v>
      </c>
      <c r="H91" s="134"/>
      <c r="I91" s="134"/>
      <c r="J91" s="157">
        <v>80541.490000000005</v>
      </c>
      <c r="K91" s="158"/>
      <c r="L91" s="78" t="s">
        <v>357</v>
      </c>
      <c r="M91" s="98" t="s">
        <v>357</v>
      </c>
      <c r="N91" s="139">
        <v>48503.59</v>
      </c>
      <c r="O91" s="140"/>
      <c r="P91" s="88">
        <f t="shared" si="4"/>
        <v>60.221868256969167</v>
      </c>
      <c r="Q91" s="73">
        <f t="shared" si="5"/>
        <v>97.007179999999991</v>
      </c>
      <c r="R91" s="71"/>
    </row>
    <row r="92" spans="1:18" ht="15">
      <c r="A92" s="81"/>
      <c r="B92" s="134"/>
      <c r="C92" s="134"/>
      <c r="D92" s="71"/>
      <c r="E92" s="134" t="s">
        <v>178</v>
      </c>
      <c r="F92" s="134"/>
      <c r="G92" s="134" t="s">
        <v>179</v>
      </c>
      <c r="H92" s="134"/>
      <c r="I92" s="134"/>
      <c r="J92" s="135">
        <v>80541.490000000005</v>
      </c>
      <c r="K92" s="136"/>
      <c r="L92" s="78" t="s">
        <v>357</v>
      </c>
      <c r="M92" s="98" t="s">
        <v>357</v>
      </c>
      <c r="N92" s="139">
        <v>48503.59</v>
      </c>
      <c r="O92" s="140"/>
      <c r="P92" s="88">
        <f t="shared" si="4"/>
        <v>60.221868256969167</v>
      </c>
      <c r="Q92" s="73">
        <f t="shared" si="5"/>
        <v>97.007179999999991</v>
      </c>
      <c r="R92" s="71"/>
    </row>
    <row r="93" spans="1:18" ht="15">
      <c r="A93" s="81"/>
      <c r="B93" s="134"/>
      <c r="C93" s="134"/>
      <c r="D93" s="71"/>
      <c r="E93" s="134" t="s">
        <v>181</v>
      </c>
      <c r="F93" s="134"/>
      <c r="G93" s="134" t="s">
        <v>182</v>
      </c>
      <c r="H93" s="134"/>
      <c r="I93" s="134"/>
      <c r="J93" s="135">
        <v>10240</v>
      </c>
      <c r="K93" s="136"/>
      <c r="L93" s="78" t="s">
        <v>205</v>
      </c>
      <c r="M93" s="98">
        <v>7730</v>
      </c>
      <c r="N93" s="139">
        <f>SUM(N94:O96)</f>
        <v>6526.2</v>
      </c>
      <c r="O93" s="140"/>
      <c r="P93" s="88">
        <f t="shared" si="4"/>
        <v>63.732421875</v>
      </c>
      <c r="Q93" s="73">
        <f t="shared" si="5"/>
        <v>84.426908150064691</v>
      </c>
      <c r="R93" s="71"/>
    </row>
    <row r="94" spans="1:18" ht="15">
      <c r="A94" s="81"/>
      <c r="B94" s="156" t="s">
        <v>358</v>
      </c>
      <c r="C94" s="156"/>
      <c r="D94" s="71"/>
      <c r="E94" s="156" t="s">
        <v>185</v>
      </c>
      <c r="F94" s="156"/>
      <c r="G94" s="156" t="s">
        <v>359</v>
      </c>
      <c r="H94" s="156"/>
      <c r="I94" s="156"/>
      <c r="J94" s="158">
        <v>700</v>
      </c>
      <c r="K94" s="158"/>
      <c r="L94" s="74" t="s">
        <v>360</v>
      </c>
      <c r="M94" s="96">
        <v>4000</v>
      </c>
      <c r="N94" s="141">
        <v>2800</v>
      </c>
      <c r="O94" s="142"/>
      <c r="P94" s="88">
        <f t="shared" si="4"/>
        <v>400</v>
      </c>
      <c r="Q94" s="73">
        <f t="shared" si="5"/>
        <v>70</v>
      </c>
      <c r="R94" s="71"/>
    </row>
    <row r="95" spans="1:18" ht="15">
      <c r="A95" s="81"/>
      <c r="B95" s="156" t="s">
        <v>361</v>
      </c>
      <c r="C95" s="156"/>
      <c r="D95" s="71"/>
      <c r="E95" s="156" t="s">
        <v>185</v>
      </c>
      <c r="F95" s="156"/>
      <c r="G95" s="156" t="s">
        <v>362</v>
      </c>
      <c r="H95" s="156"/>
      <c r="I95" s="156"/>
      <c r="J95" s="157">
        <v>8758.5</v>
      </c>
      <c r="K95" s="158"/>
      <c r="L95" s="74" t="s">
        <v>279</v>
      </c>
      <c r="M95" s="96">
        <v>2600</v>
      </c>
      <c r="N95" s="141">
        <v>2594</v>
      </c>
      <c r="O95" s="142"/>
      <c r="P95" s="88">
        <f t="shared" si="4"/>
        <v>29.616943540560598</v>
      </c>
      <c r="Q95" s="73">
        <f t="shared" si="5"/>
        <v>99.769230769230759</v>
      </c>
      <c r="R95" s="71"/>
    </row>
    <row r="96" spans="1:18" ht="15">
      <c r="A96" s="81"/>
      <c r="B96" s="156" t="s">
        <v>363</v>
      </c>
      <c r="C96" s="156"/>
      <c r="D96" s="71"/>
      <c r="E96" s="156" t="s">
        <v>194</v>
      </c>
      <c r="F96" s="156"/>
      <c r="G96" s="156" t="s">
        <v>195</v>
      </c>
      <c r="H96" s="156"/>
      <c r="I96" s="156"/>
      <c r="J96" s="158">
        <v>781.5</v>
      </c>
      <c r="K96" s="158"/>
      <c r="L96" s="74" t="s">
        <v>246</v>
      </c>
      <c r="M96" s="96">
        <v>1130</v>
      </c>
      <c r="N96" s="141">
        <v>1132.2</v>
      </c>
      <c r="O96" s="142"/>
      <c r="P96" s="88">
        <f t="shared" si="4"/>
        <v>144.87523992322457</v>
      </c>
      <c r="Q96" s="73">
        <f t="shared" si="5"/>
        <v>100.19469026548673</v>
      </c>
      <c r="R96" s="71"/>
    </row>
    <row r="97" spans="1:18" ht="15">
      <c r="A97" s="81"/>
      <c r="B97" s="134"/>
      <c r="C97" s="134"/>
      <c r="D97" s="71"/>
      <c r="E97" s="134" t="s">
        <v>196</v>
      </c>
      <c r="F97" s="134"/>
      <c r="G97" s="134" t="s">
        <v>197</v>
      </c>
      <c r="H97" s="134"/>
      <c r="I97" s="134"/>
      <c r="J97" s="135">
        <v>29316.92</v>
      </c>
      <c r="K97" s="136"/>
      <c r="L97" s="78" t="s">
        <v>364</v>
      </c>
      <c r="M97" s="98">
        <v>12800</v>
      </c>
      <c r="N97" s="139">
        <v>12737.4</v>
      </c>
      <c r="O97" s="140"/>
      <c r="P97" s="88">
        <f t="shared" si="4"/>
        <v>43.447265265246145</v>
      </c>
      <c r="Q97" s="73">
        <f t="shared" si="5"/>
        <v>99.510937499999997</v>
      </c>
      <c r="R97" s="71"/>
    </row>
    <row r="98" spans="1:18" ht="15">
      <c r="A98" s="81"/>
      <c r="B98" s="156" t="s">
        <v>365</v>
      </c>
      <c r="C98" s="156"/>
      <c r="D98" s="71"/>
      <c r="E98" s="156" t="s">
        <v>200</v>
      </c>
      <c r="F98" s="156"/>
      <c r="G98" s="156" t="s">
        <v>201</v>
      </c>
      <c r="H98" s="156"/>
      <c r="I98" s="156"/>
      <c r="J98" s="157">
        <v>9690.23</v>
      </c>
      <c r="K98" s="158"/>
      <c r="L98" s="74" t="s">
        <v>279</v>
      </c>
      <c r="M98" s="96">
        <v>5400</v>
      </c>
      <c r="N98" s="141">
        <v>5369.5</v>
      </c>
      <c r="O98" s="142"/>
      <c r="P98" s="88">
        <f t="shared" si="4"/>
        <v>55.411481461224355</v>
      </c>
      <c r="Q98" s="73">
        <f t="shared" si="5"/>
        <v>99.435185185185176</v>
      </c>
      <c r="R98" s="71"/>
    </row>
    <row r="99" spans="1:18" ht="31.5" customHeight="1">
      <c r="A99" s="81"/>
      <c r="B99" s="156" t="s">
        <v>366</v>
      </c>
      <c r="C99" s="156"/>
      <c r="D99" s="71"/>
      <c r="E99" s="156" t="s">
        <v>200</v>
      </c>
      <c r="F99" s="156"/>
      <c r="G99" s="156" t="s">
        <v>204</v>
      </c>
      <c r="H99" s="156"/>
      <c r="I99" s="156"/>
      <c r="J99" s="157">
        <v>4802.99</v>
      </c>
      <c r="K99" s="158"/>
      <c r="L99" s="74" t="s">
        <v>246</v>
      </c>
      <c r="M99" s="96">
        <v>1800</v>
      </c>
      <c r="N99" s="141">
        <v>1780</v>
      </c>
      <c r="O99" s="142"/>
      <c r="P99" s="88">
        <f t="shared" si="4"/>
        <v>37.060247887253567</v>
      </c>
      <c r="Q99" s="73">
        <f t="shared" si="5"/>
        <v>98.888888888888886</v>
      </c>
      <c r="R99" s="71"/>
    </row>
    <row r="100" spans="1:18" ht="33" customHeight="1">
      <c r="A100" s="81"/>
      <c r="B100" s="156" t="s">
        <v>367</v>
      </c>
      <c r="C100" s="156"/>
      <c r="D100" s="71"/>
      <c r="E100" s="156" t="s">
        <v>225</v>
      </c>
      <c r="F100" s="156"/>
      <c r="G100" s="156" t="s">
        <v>368</v>
      </c>
      <c r="H100" s="156"/>
      <c r="I100" s="156"/>
      <c r="J100" s="157">
        <v>5198.1899999999996</v>
      </c>
      <c r="K100" s="158"/>
      <c r="L100" s="74" t="s">
        <v>279</v>
      </c>
      <c r="M100" s="96">
        <v>0</v>
      </c>
      <c r="N100" s="141">
        <v>0</v>
      </c>
      <c r="O100" s="142"/>
      <c r="P100" s="88">
        <f t="shared" si="4"/>
        <v>0</v>
      </c>
      <c r="Q100" s="73" t="e">
        <f t="shared" si="5"/>
        <v>#DIV/0!</v>
      </c>
      <c r="R100" s="71"/>
    </row>
    <row r="101" spans="1:18" ht="15">
      <c r="A101" s="81"/>
      <c r="B101" s="156" t="s">
        <v>369</v>
      </c>
      <c r="C101" s="156"/>
      <c r="D101" s="71"/>
      <c r="E101" s="156" t="s">
        <v>230</v>
      </c>
      <c r="F101" s="156"/>
      <c r="G101" s="156" t="s">
        <v>231</v>
      </c>
      <c r="H101" s="156"/>
      <c r="I101" s="156"/>
      <c r="J101" s="157">
        <v>9625.51</v>
      </c>
      <c r="K101" s="158"/>
      <c r="L101" s="74" t="s">
        <v>205</v>
      </c>
      <c r="M101" s="96">
        <v>5600</v>
      </c>
      <c r="N101" s="141">
        <v>5587.9</v>
      </c>
      <c r="O101" s="142"/>
      <c r="P101" s="88">
        <f t="shared" si="4"/>
        <v>58.053027839563818</v>
      </c>
      <c r="Q101" s="73">
        <f t="shared" si="5"/>
        <v>99.783928571428561</v>
      </c>
      <c r="R101" s="71"/>
    </row>
    <row r="102" spans="1:18" ht="15">
      <c r="A102" s="81"/>
      <c r="B102" s="134"/>
      <c r="C102" s="134"/>
      <c r="D102" s="71"/>
      <c r="E102" s="134" t="s">
        <v>236</v>
      </c>
      <c r="F102" s="134"/>
      <c r="G102" s="134" t="s">
        <v>237</v>
      </c>
      <c r="H102" s="134"/>
      <c r="I102" s="134"/>
      <c r="J102" s="136">
        <v>20041.57</v>
      </c>
      <c r="K102" s="136"/>
      <c r="L102" s="78" t="s">
        <v>370</v>
      </c>
      <c r="M102" s="98">
        <v>17100</v>
      </c>
      <c r="N102" s="139">
        <v>17134.490000000002</v>
      </c>
      <c r="O102" s="140"/>
      <c r="P102" s="88">
        <f t="shared" si="4"/>
        <v>85.49474916386292</v>
      </c>
      <c r="Q102" s="73">
        <f t="shared" si="5"/>
        <v>100.20169590643275</v>
      </c>
      <c r="R102" s="71"/>
    </row>
    <row r="103" spans="1:18" ht="15">
      <c r="A103" s="81"/>
      <c r="B103" s="156" t="s">
        <v>371</v>
      </c>
      <c r="C103" s="156"/>
      <c r="D103" s="71"/>
      <c r="E103" s="156" t="s">
        <v>240</v>
      </c>
      <c r="F103" s="156"/>
      <c r="G103" s="156" t="s">
        <v>372</v>
      </c>
      <c r="H103" s="156"/>
      <c r="I103" s="156"/>
      <c r="J103" s="158">
        <v>2898.7</v>
      </c>
      <c r="K103" s="158"/>
      <c r="L103" s="74" t="s">
        <v>246</v>
      </c>
      <c r="M103" s="96">
        <v>3400</v>
      </c>
      <c r="N103" s="141">
        <v>3470.72</v>
      </c>
      <c r="O103" s="142"/>
      <c r="P103" s="88">
        <f t="shared" si="4"/>
        <v>119.73367371580363</v>
      </c>
      <c r="Q103" s="73">
        <f t="shared" si="5"/>
        <v>102.08</v>
      </c>
      <c r="R103" s="71"/>
    </row>
    <row r="104" spans="1:18" ht="29.25" customHeight="1">
      <c r="A104" s="81"/>
      <c r="B104" s="156" t="s">
        <v>373</v>
      </c>
      <c r="C104" s="156"/>
      <c r="D104" s="71"/>
      <c r="E104" s="156" t="s">
        <v>248</v>
      </c>
      <c r="F104" s="156"/>
      <c r="G104" s="156" t="s">
        <v>374</v>
      </c>
      <c r="H104" s="156"/>
      <c r="I104" s="156"/>
      <c r="J104" s="158">
        <v>2337.5</v>
      </c>
      <c r="K104" s="158"/>
      <c r="L104" s="74" t="s">
        <v>279</v>
      </c>
      <c r="M104" s="96">
        <v>0</v>
      </c>
      <c r="N104" s="141">
        <v>0</v>
      </c>
      <c r="O104" s="142"/>
      <c r="P104" s="88">
        <f t="shared" si="4"/>
        <v>0</v>
      </c>
      <c r="Q104" s="73" t="e">
        <f t="shared" si="5"/>
        <v>#DIV/0!</v>
      </c>
      <c r="R104" s="71"/>
    </row>
    <row r="105" spans="1:18" ht="24.75" customHeight="1">
      <c r="A105" s="81"/>
      <c r="B105" s="156" t="s">
        <v>375</v>
      </c>
      <c r="C105" s="156"/>
      <c r="D105" s="71"/>
      <c r="E105" s="156" t="s">
        <v>248</v>
      </c>
      <c r="F105" s="156"/>
      <c r="G105" s="156" t="s">
        <v>376</v>
      </c>
      <c r="H105" s="156"/>
      <c r="I105" s="156"/>
      <c r="J105" s="158">
        <v>14805.37</v>
      </c>
      <c r="K105" s="158"/>
      <c r="L105" s="74" t="s">
        <v>279</v>
      </c>
      <c r="M105" s="96">
        <v>5700</v>
      </c>
      <c r="N105" s="141">
        <v>5725</v>
      </c>
      <c r="O105" s="142"/>
      <c r="P105" s="88">
        <f t="shared" si="4"/>
        <v>38.668402073031608</v>
      </c>
      <c r="Q105" s="73">
        <f t="shared" si="5"/>
        <v>100.43859649122805</v>
      </c>
      <c r="R105" s="71"/>
    </row>
    <row r="106" spans="1:18" ht="15">
      <c r="A106" s="81"/>
      <c r="B106" s="156" t="s">
        <v>377</v>
      </c>
      <c r="C106" s="156"/>
      <c r="D106" s="71"/>
      <c r="E106" s="156" t="s">
        <v>277</v>
      </c>
      <c r="F106" s="156"/>
      <c r="G106" s="156" t="s">
        <v>378</v>
      </c>
      <c r="H106" s="156"/>
      <c r="I106" s="156"/>
      <c r="J106" s="158">
        <v>0</v>
      </c>
      <c r="K106" s="158"/>
      <c r="L106" s="74" t="s">
        <v>220</v>
      </c>
      <c r="M106" s="96">
        <v>8000</v>
      </c>
      <c r="N106" s="141">
        <v>7938.77</v>
      </c>
      <c r="O106" s="142"/>
      <c r="P106" s="88" t="e">
        <f t="shared" si="4"/>
        <v>#DIV/0!</v>
      </c>
      <c r="Q106" s="73">
        <f t="shared" si="5"/>
        <v>99.234625000000008</v>
      </c>
      <c r="R106" s="71"/>
    </row>
    <row r="107" spans="1:18" ht="15">
      <c r="A107" s="81"/>
      <c r="B107" s="156" t="s">
        <v>379</v>
      </c>
      <c r="C107" s="156"/>
      <c r="D107" s="71"/>
      <c r="E107" s="156" t="s">
        <v>277</v>
      </c>
      <c r="F107" s="156"/>
      <c r="G107" s="156" t="s">
        <v>284</v>
      </c>
      <c r="H107" s="156"/>
      <c r="I107" s="156"/>
      <c r="J107" s="158">
        <v>0</v>
      </c>
      <c r="K107" s="158"/>
      <c r="L107" s="74" t="s">
        <v>380</v>
      </c>
      <c r="M107" s="96">
        <v>0</v>
      </c>
      <c r="N107" s="141">
        <v>0</v>
      </c>
      <c r="O107" s="142"/>
      <c r="P107" s="88" t="e">
        <f t="shared" si="4"/>
        <v>#DIV/0!</v>
      </c>
      <c r="Q107" s="73" t="e">
        <f t="shared" si="5"/>
        <v>#DIV/0!</v>
      </c>
      <c r="R107" s="71"/>
    </row>
    <row r="108" spans="1:18" ht="25.5" customHeight="1">
      <c r="A108" s="81"/>
      <c r="B108" s="134"/>
      <c r="C108" s="134"/>
      <c r="D108" s="71"/>
      <c r="E108" s="134" t="s">
        <v>292</v>
      </c>
      <c r="F108" s="134"/>
      <c r="G108" s="134" t="s">
        <v>293</v>
      </c>
      <c r="H108" s="134"/>
      <c r="I108" s="134"/>
      <c r="J108" s="135">
        <v>20943</v>
      </c>
      <c r="K108" s="136"/>
      <c r="L108" s="78" t="s">
        <v>380</v>
      </c>
      <c r="M108" s="98">
        <v>12370</v>
      </c>
      <c r="N108" s="139">
        <v>12105.5</v>
      </c>
      <c r="O108" s="140"/>
      <c r="P108" s="88">
        <f t="shared" si="4"/>
        <v>57.80212958983909</v>
      </c>
      <c r="Q108" s="73">
        <f t="shared" si="5"/>
        <v>97.861762328213416</v>
      </c>
      <c r="R108" s="71"/>
    </row>
    <row r="109" spans="1:18" ht="22.5" customHeight="1">
      <c r="A109" s="81"/>
      <c r="B109" s="156" t="s">
        <v>381</v>
      </c>
      <c r="C109" s="156"/>
      <c r="D109" s="71"/>
      <c r="E109" s="156" t="s">
        <v>303</v>
      </c>
      <c r="F109" s="156"/>
      <c r="G109" s="156" t="s">
        <v>293</v>
      </c>
      <c r="H109" s="156"/>
      <c r="I109" s="156"/>
      <c r="J109" s="157">
        <v>20943</v>
      </c>
      <c r="K109" s="158"/>
      <c r="L109" s="74" t="s">
        <v>380</v>
      </c>
      <c r="M109" s="96">
        <v>12370</v>
      </c>
      <c r="N109" s="141">
        <v>12105.5</v>
      </c>
      <c r="O109" s="142"/>
      <c r="P109" s="88">
        <f t="shared" si="4"/>
        <v>57.80212958983909</v>
      </c>
      <c r="Q109" s="73">
        <f t="shared" si="5"/>
        <v>97.861762328213416</v>
      </c>
      <c r="R109" s="71"/>
    </row>
    <row r="110" spans="1:18" ht="22.5" customHeight="1">
      <c r="A110" s="81"/>
      <c r="B110" s="134"/>
      <c r="C110" s="134"/>
      <c r="D110" s="71"/>
      <c r="E110" s="134" t="s">
        <v>322</v>
      </c>
      <c r="F110" s="134"/>
      <c r="G110" s="134" t="s">
        <v>323</v>
      </c>
      <c r="H110" s="134"/>
      <c r="I110" s="134"/>
      <c r="J110" s="136">
        <v>17670.05</v>
      </c>
      <c r="K110" s="136"/>
      <c r="L110" s="78" t="s">
        <v>190</v>
      </c>
      <c r="M110" s="98" t="s">
        <v>190</v>
      </c>
      <c r="N110" s="139">
        <v>25000</v>
      </c>
      <c r="O110" s="140"/>
      <c r="P110" s="88">
        <f t="shared" si="4"/>
        <v>141.48233875965263</v>
      </c>
      <c r="Q110" s="73">
        <f t="shared" si="5"/>
        <v>125</v>
      </c>
      <c r="R110" s="71"/>
    </row>
    <row r="111" spans="1:18" ht="18" customHeight="1">
      <c r="A111" s="81"/>
      <c r="B111" s="134"/>
      <c r="C111" s="134"/>
      <c r="D111" s="71"/>
      <c r="E111" s="134" t="s">
        <v>324</v>
      </c>
      <c r="F111" s="134"/>
      <c r="G111" s="134" t="s">
        <v>325</v>
      </c>
      <c r="H111" s="134"/>
      <c r="I111" s="134"/>
      <c r="J111" s="136">
        <v>17670.05</v>
      </c>
      <c r="K111" s="136"/>
      <c r="L111" s="78" t="s">
        <v>190</v>
      </c>
      <c r="M111" s="98" t="s">
        <v>190</v>
      </c>
      <c r="N111" s="139">
        <v>25000</v>
      </c>
      <c r="O111" s="140"/>
      <c r="P111" s="88">
        <f t="shared" si="4"/>
        <v>141.48233875965263</v>
      </c>
      <c r="Q111" s="73">
        <f t="shared" si="5"/>
        <v>125</v>
      </c>
      <c r="R111" s="71"/>
    </row>
    <row r="112" spans="1:18" ht="21" customHeight="1">
      <c r="A112" s="81"/>
      <c r="B112" s="134"/>
      <c r="C112" s="134"/>
      <c r="D112" s="71"/>
      <c r="E112" s="134" t="s">
        <v>326</v>
      </c>
      <c r="F112" s="134"/>
      <c r="G112" s="134" t="s">
        <v>327</v>
      </c>
      <c r="H112" s="134"/>
      <c r="I112" s="134"/>
      <c r="J112" s="136">
        <v>17670.05</v>
      </c>
      <c r="K112" s="136"/>
      <c r="L112" s="78" t="s">
        <v>190</v>
      </c>
      <c r="M112" s="98" t="s">
        <v>190</v>
      </c>
      <c r="N112" s="139">
        <v>25000</v>
      </c>
      <c r="O112" s="140"/>
      <c r="P112" s="88">
        <f t="shared" si="4"/>
        <v>141.48233875965263</v>
      </c>
      <c r="Q112" s="73">
        <f t="shared" si="5"/>
        <v>125</v>
      </c>
      <c r="R112" s="71"/>
    </row>
    <row r="113" spans="1:18" ht="15">
      <c r="A113" s="81"/>
      <c r="B113" s="156" t="s">
        <v>382</v>
      </c>
      <c r="C113" s="156"/>
      <c r="D113" s="71"/>
      <c r="E113" s="156" t="s">
        <v>383</v>
      </c>
      <c r="F113" s="156"/>
      <c r="G113" s="156" t="s">
        <v>384</v>
      </c>
      <c r="H113" s="156"/>
      <c r="I113" s="156"/>
      <c r="J113" s="158">
        <v>17670.05</v>
      </c>
      <c r="K113" s="158"/>
      <c r="L113" s="74" t="s">
        <v>190</v>
      </c>
      <c r="M113" s="96" t="s">
        <v>190</v>
      </c>
      <c r="N113" s="141">
        <v>25000</v>
      </c>
      <c r="O113" s="142"/>
      <c r="P113" s="88">
        <f t="shared" si="4"/>
        <v>141.48233875965263</v>
      </c>
      <c r="Q113" s="73">
        <f t="shared" si="5"/>
        <v>125</v>
      </c>
      <c r="R113" s="71"/>
    </row>
    <row r="114" spans="1:18" ht="32">
      <c r="A114" s="82"/>
      <c r="B114" s="75"/>
      <c r="C114" s="165"/>
      <c r="D114" s="165"/>
      <c r="E114" s="165" t="s">
        <v>385</v>
      </c>
      <c r="F114" s="165"/>
      <c r="G114" s="165" t="s">
        <v>386</v>
      </c>
      <c r="H114" s="165"/>
      <c r="I114" s="165"/>
      <c r="J114" s="175">
        <v>477459.21</v>
      </c>
      <c r="K114" s="176"/>
      <c r="L114" s="76" t="s">
        <v>387</v>
      </c>
      <c r="M114" s="97" t="s">
        <v>387</v>
      </c>
      <c r="N114" s="149">
        <v>510911.28</v>
      </c>
      <c r="O114" s="150"/>
      <c r="P114" s="88">
        <f t="shared" si="4"/>
        <v>107.00626761393922</v>
      </c>
      <c r="Q114" s="77">
        <f t="shared" si="5"/>
        <v>94.887671375348702</v>
      </c>
      <c r="R114" s="71"/>
    </row>
    <row r="115" spans="1:18" ht="15">
      <c r="A115" s="81"/>
      <c r="B115" s="71"/>
      <c r="C115" s="156"/>
      <c r="D115" s="156"/>
      <c r="E115" s="164" t="s">
        <v>388</v>
      </c>
      <c r="F115" s="164"/>
      <c r="G115" s="156" t="s">
        <v>389</v>
      </c>
      <c r="H115" s="156"/>
      <c r="I115" s="156"/>
      <c r="J115" s="157">
        <v>405198.86</v>
      </c>
      <c r="K115" s="158"/>
      <c r="L115" s="74" t="s">
        <v>390</v>
      </c>
      <c r="M115" s="96" t="s">
        <v>390</v>
      </c>
      <c r="N115" s="141">
        <v>365552.16</v>
      </c>
      <c r="O115" s="142"/>
      <c r="P115" s="88">
        <f t="shared" si="4"/>
        <v>90.215495670446842</v>
      </c>
      <c r="Q115" s="73">
        <f t="shared" si="5"/>
        <v>91.060676866664338</v>
      </c>
      <c r="R115" s="71"/>
    </row>
    <row r="116" spans="1:18" ht="15">
      <c r="A116" s="81"/>
      <c r="B116" s="71"/>
      <c r="C116" s="156"/>
      <c r="D116" s="156"/>
      <c r="E116" s="156" t="s">
        <v>391</v>
      </c>
      <c r="F116" s="156"/>
      <c r="G116" s="156" t="s">
        <v>392</v>
      </c>
      <c r="H116" s="156"/>
      <c r="I116" s="156"/>
      <c r="J116" s="157">
        <v>405198.86</v>
      </c>
      <c r="K116" s="158"/>
      <c r="L116" s="74" t="s">
        <v>390</v>
      </c>
      <c r="M116" s="96" t="s">
        <v>390</v>
      </c>
      <c r="N116" s="141">
        <v>365552.16</v>
      </c>
      <c r="O116" s="142"/>
      <c r="P116" s="88">
        <f t="shared" si="4"/>
        <v>90.215495670446842</v>
      </c>
      <c r="Q116" s="73">
        <f t="shared" si="5"/>
        <v>91.060676866664338</v>
      </c>
      <c r="R116" s="71"/>
    </row>
    <row r="117" spans="1:18" ht="15">
      <c r="A117" s="81"/>
      <c r="B117" s="71"/>
      <c r="C117" s="156"/>
      <c r="D117" s="156"/>
      <c r="E117" s="156" t="s">
        <v>174</v>
      </c>
      <c r="F117" s="156"/>
      <c r="G117" s="156" t="s">
        <v>175</v>
      </c>
      <c r="H117" s="156"/>
      <c r="I117" s="156"/>
      <c r="J117" s="157">
        <v>405198.86</v>
      </c>
      <c r="K117" s="158"/>
      <c r="L117" s="74" t="s">
        <v>390</v>
      </c>
      <c r="M117" s="96" t="s">
        <v>390</v>
      </c>
      <c r="N117" s="141">
        <v>365552.16</v>
      </c>
      <c r="O117" s="142"/>
      <c r="P117" s="88">
        <f t="shared" si="4"/>
        <v>90.215495670446842</v>
      </c>
      <c r="Q117" s="73">
        <f t="shared" si="5"/>
        <v>91.060676866664338</v>
      </c>
      <c r="R117" s="71"/>
    </row>
    <row r="118" spans="1:18" ht="15">
      <c r="A118" s="81"/>
      <c r="B118" s="134"/>
      <c r="C118" s="134"/>
      <c r="D118" s="71"/>
      <c r="E118" s="134" t="s">
        <v>176</v>
      </c>
      <c r="F118" s="134"/>
      <c r="G118" s="134" t="s">
        <v>177</v>
      </c>
      <c r="H118" s="134"/>
      <c r="I118" s="134"/>
      <c r="J118" s="136">
        <v>405198.86</v>
      </c>
      <c r="K118" s="136"/>
      <c r="L118" s="78" t="s">
        <v>390</v>
      </c>
      <c r="M118" s="98" t="s">
        <v>390</v>
      </c>
      <c r="N118" s="139">
        <v>365552.16</v>
      </c>
      <c r="O118" s="140"/>
      <c r="P118" s="88">
        <f t="shared" si="4"/>
        <v>90.215495670446842</v>
      </c>
      <c r="Q118" s="73">
        <f t="shared" si="5"/>
        <v>91.060676866664338</v>
      </c>
      <c r="R118" s="71"/>
    </row>
    <row r="119" spans="1:18" ht="15">
      <c r="A119" s="81"/>
      <c r="B119" s="134"/>
      <c r="C119" s="134"/>
      <c r="D119" s="71"/>
      <c r="E119" s="134" t="s">
        <v>393</v>
      </c>
      <c r="F119" s="134"/>
      <c r="G119" s="134" t="s">
        <v>394</v>
      </c>
      <c r="H119" s="134"/>
      <c r="I119" s="134"/>
      <c r="J119" s="136">
        <v>404052.86</v>
      </c>
      <c r="K119" s="136"/>
      <c r="L119" s="78" t="s">
        <v>395</v>
      </c>
      <c r="M119" s="98" t="s">
        <v>395</v>
      </c>
      <c r="N119" s="139">
        <v>364383.06</v>
      </c>
      <c r="O119" s="140"/>
      <c r="P119" s="88">
        <f t="shared" si="4"/>
        <v>90.182027173375289</v>
      </c>
      <c r="Q119" s="73">
        <f t="shared" si="5"/>
        <v>91.223934628152563</v>
      </c>
      <c r="R119" s="71"/>
    </row>
    <row r="120" spans="1:18" ht="15">
      <c r="A120" s="81"/>
      <c r="B120" s="134"/>
      <c r="C120" s="134"/>
      <c r="D120" s="71"/>
      <c r="E120" s="134" t="s">
        <v>396</v>
      </c>
      <c r="F120" s="134"/>
      <c r="G120" s="134" t="s">
        <v>397</v>
      </c>
      <c r="H120" s="134"/>
      <c r="I120" s="134"/>
      <c r="J120" s="136">
        <v>321353.24</v>
      </c>
      <c r="K120" s="136"/>
      <c r="L120" s="78" t="s">
        <v>398</v>
      </c>
      <c r="M120" s="98" t="s">
        <v>398</v>
      </c>
      <c r="N120" s="139">
        <v>310225.31</v>
      </c>
      <c r="O120" s="140"/>
      <c r="P120" s="88">
        <f t="shared" si="4"/>
        <v>96.537165768112374</v>
      </c>
      <c r="Q120" s="73">
        <f t="shared" si="5"/>
        <v>95.748552469135802</v>
      </c>
      <c r="R120" s="71"/>
    </row>
    <row r="121" spans="1:18" ht="15">
      <c r="A121" s="81"/>
      <c r="B121" s="156" t="s">
        <v>399</v>
      </c>
      <c r="C121" s="156"/>
      <c r="D121" s="71"/>
      <c r="E121" s="156" t="s">
        <v>400</v>
      </c>
      <c r="F121" s="156"/>
      <c r="G121" s="156" t="s">
        <v>401</v>
      </c>
      <c r="H121" s="156"/>
      <c r="I121" s="156"/>
      <c r="J121" s="158">
        <v>321353.24</v>
      </c>
      <c r="K121" s="158"/>
      <c r="L121" s="74" t="s">
        <v>398</v>
      </c>
      <c r="M121" s="96" t="s">
        <v>398</v>
      </c>
      <c r="N121" s="141">
        <v>310225.31</v>
      </c>
      <c r="O121" s="142"/>
      <c r="P121" s="88">
        <f t="shared" si="4"/>
        <v>96.537165768112374</v>
      </c>
      <c r="Q121" s="73">
        <f t="shared" si="5"/>
        <v>95.748552469135802</v>
      </c>
      <c r="R121" s="71"/>
    </row>
    <row r="122" spans="1:18" ht="31.5" customHeight="1">
      <c r="A122" s="81"/>
      <c r="B122" s="134"/>
      <c r="C122" s="134"/>
      <c r="D122" s="71"/>
      <c r="E122" s="134" t="s">
        <v>402</v>
      </c>
      <c r="F122" s="134"/>
      <c r="G122" s="134" t="s">
        <v>403</v>
      </c>
      <c r="H122" s="134"/>
      <c r="I122" s="134"/>
      <c r="J122" s="136">
        <v>29676.29</v>
      </c>
      <c r="K122" s="136"/>
      <c r="L122" s="78" t="s">
        <v>404</v>
      </c>
      <c r="M122" s="98" t="s">
        <v>404</v>
      </c>
      <c r="N122" s="139">
        <v>11250</v>
      </c>
      <c r="O122" s="140"/>
      <c r="P122" s="88">
        <f t="shared" si="4"/>
        <v>37.909051299876097</v>
      </c>
      <c r="Q122" s="73">
        <f t="shared" si="5"/>
        <v>51.187551187551186</v>
      </c>
      <c r="R122" s="71"/>
    </row>
    <row r="123" spans="1:18" ht="15">
      <c r="A123" s="81"/>
      <c r="B123" s="156" t="s">
        <v>405</v>
      </c>
      <c r="C123" s="156"/>
      <c r="D123" s="71"/>
      <c r="E123" s="156" t="s">
        <v>406</v>
      </c>
      <c r="F123" s="156"/>
      <c r="G123" s="156" t="s">
        <v>407</v>
      </c>
      <c r="H123" s="156"/>
      <c r="I123" s="156"/>
      <c r="J123" s="158">
        <v>18134.16</v>
      </c>
      <c r="K123" s="158"/>
      <c r="L123" s="74" t="s">
        <v>266</v>
      </c>
      <c r="M123" s="96" t="s">
        <v>266</v>
      </c>
      <c r="N123" s="141">
        <v>5250</v>
      </c>
      <c r="O123" s="142"/>
      <c r="P123" s="88">
        <f t="shared" si="4"/>
        <v>28.950886062547148</v>
      </c>
      <c r="Q123" s="73">
        <f t="shared" si="5"/>
        <v>87.5</v>
      </c>
      <c r="R123" s="71"/>
    </row>
    <row r="124" spans="1:18" ht="19.5" customHeight="1">
      <c r="A124" s="81"/>
      <c r="B124" s="156" t="s">
        <v>408</v>
      </c>
      <c r="C124" s="156"/>
      <c r="D124" s="71"/>
      <c r="E124" s="156" t="s">
        <v>406</v>
      </c>
      <c r="F124" s="156"/>
      <c r="G124" s="156" t="s">
        <v>409</v>
      </c>
      <c r="H124" s="156"/>
      <c r="I124" s="156"/>
      <c r="J124" s="194">
        <v>4042.13</v>
      </c>
      <c r="K124" s="195"/>
      <c r="L124" s="74" t="s">
        <v>410</v>
      </c>
      <c r="M124" s="96" t="s">
        <v>410</v>
      </c>
      <c r="N124" s="141">
        <v>0</v>
      </c>
      <c r="O124" s="142"/>
      <c r="P124" s="88">
        <f t="shared" si="4"/>
        <v>0</v>
      </c>
      <c r="Q124" s="73">
        <f t="shared" si="5"/>
        <v>0</v>
      </c>
      <c r="R124" s="71"/>
    </row>
    <row r="125" spans="1:18" ht="15">
      <c r="A125" s="81"/>
      <c r="B125" s="156" t="s">
        <v>411</v>
      </c>
      <c r="C125" s="156"/>
      <c r="D125" s="71"/>
      <c r="E125" s="156" t="s">
        <v>406</v>
      </c>
      <c r="F125" s="156"/>
      <c r="G125" s="156" t="s">
        <v>412</v>
      </c>
      <c r="H125" s="156"/>
      <c r="I125" s="156"/>
      <c r="J125" s="157">
        <v>7500</v>
      </c>
      <c r="K125" s="158"/>
      <c r="L125" s="74" t="s">
        <v>266</v>
      </c>
      <c r="M125" s="96" t="s">
        <v>266</v>
      </c>
      <c r="N125" s="141">
        <v>6000</v>
      </c>
      <c r="O125" s="142"/>
      <c r="P125" s="88">
        <f t="shared" si="4"/>
        <v>80</v>
      </c>
      <c r="Q125" s="73">
        <f t="shared" si="5"/>
        <v>100</v>
      </c>
      <c r="R125" s="71"/>
    </row>
    <row r="126" spans="1:18" ht="15">
      <c r="A126" s="81"/>
      <c r="B126" s="134"/>
      <c r="C126" s="134"/>
      <c r="D126" s="71"/>
      <c r="E126" s="134" t="s">
        <v>413</v>
      </c>
      <c r="F126" s="134"/>
      <c r="G126" s="134" t="s">
        <v>414</v>
      </c>
      <c r="H126" s="134"/>
      <c r="I126" s="134"/>
      <c r="J126" s="135">
        <v>53023.33</v>
      </c>
      <c r="K126" s="136"/>
      <c r="L126" s="78" t="s">
        <v>415</v>
      </c>
      <c r="M126" s="98" t="s">
        <v>415</v>
      </c>
      <c r="N126" s="139">
        <v>42907.75</v>
      </c>
      <c r="O126" s="140"/>
      <c r="P126" s="88">
        <f t="shared" si="4"/>
        <v>80.922397744539992</v>
      </c>
      <c r="Q126" s="73">
        <f t="shared" si="5"/>
        <v>80.261410400299297</v>
      </c>
      <c r="R126" s="71"/>
    </row>
    <row r="127" spans="1:18" ht="24" customHeight="1">
      <c r="A127" s="81"/>
      <c r="B127" s="156" t="s">
        <v>416</v>
      </c>
      <c r="C127" s="156"/>
      <c r="D127" s="71"/>
      <c r="E127" s="156" t="s">
        <v>417</v>
      </c>
      <c r="F127" s="156"/>
      <c r="G127" s="156" t="s">
        <v>418</v>
      </c>
      <c r="H127" s="156"/>
      <c r="I127" s="156"/>
      <c r="J127" s="194">
        <v>53023.33</v>
      </c>
      <c r="K127" s="195"/>
      <c r="L127" s="74" t="s">
        <v>415</v>
      </c>
      <c r="M127" s="96" t="s">
        <v>415</v>
      </c>
      <c r="N127" s="141">
        <v>42907.75</v>
      </c>
      <c r="O127" s="142"/>
      <c r="P127" s="88">
        <f t="shared" si="4"/>
        <v>80.922397744539992</v>
      </c>
      <c r="Q127" s="73">
        <f t="shared" si="5"/>
        <v>80.261410400299297</v>
      </c>
      <c r="R127" s="71"/>
    </row>
    <row r="128" spans="1:18" ht="15">
      <c r="A128" s="81"/>
      <c r="B128" s="134"/>
      <c r="C128" s="134"/>
      <c r="D128" s="71"/>
      <c r="E128" s="134" t="s">
        <v>178</v>
      </c>
      <c r="F128" s="134"/>
      <c r="G128" s="134" t="s">
        <v>179</v>
      </c>
      <c r="H128" s="134"/>
      <c r="I128" s="134"/>
      <c r="J128" s="162">
        <v>1146</v>
      </c>
      <c r="K128" s="162"/>
      <c r="L128" s="78" t="s">
        <v>246</v>
      </c>
      <c r="M128" s="98" t="s">
        <v>246</v>
      </c>
      <c r="N128" s="139">
        <v>1169.0999999999999</v>
      </c>
      <c r="O128" s="140"/>
      <c r="P128" s="88">
        <f t="shared" si="4"/>
        <v>102.01570680628271</v>
      </c>
      <c r="Q128" s="73">
        <f t="shared" si="5"/>
        <v>58.454999999999991</v>
      </c>
      <c r="R128" s="71"/>
    </row>
    <row r="129" spans="1:18" ht="15">
      <c r="A129" s="81"/>
      <c r="B129" s="134"/>
      <c r="C129" s="134"/>
      <c r="D129" s="71"/>
      <c r="E129" s="134" t="s">
        <v>181</v>
      </c>
      <c r="F129" s="134"/>
      <c r="G129" s="134" t="s">
        <v>182</v>
      </c>
      <c r="H129" s="134"/>
      <c r="I129" s="134"/>
      <c r="J129" s="136">
        <v>1146</v>
      </c>
      <c r="K129" s="136"/>
      <c r="L129" s="78" t="s">
        <v>246</v>
      </c>
      <c r="M129" s="98" t="s">
        <v>246</v>
      </c>
      <c r="N129" s="139">
        <v>1169.0999999999999</v>
      </c>
      <c r="O129" s="140"/>
      <c r="P129" s="88">
        <f t="shared" si="4"/>
        <v>102.01570680628271</v>
      </c>
      <c r="Q129" s="73">
        <f t="shared" si="5"/>
        <v>58.454999999999991</v>
      </c>
      <c r="R129" s="71"/>
    </row>
    <row r="130" spans="1:18" ht="20.25" customHeight="1">
      <c r="A130" s="81"/>
      <c r="B130" s="156" t="s">
        <v>419</v>
      </c>
      <c r="C130" s="156"/>
      <c r="D130" s="71"/>
      <c r="E130" s="156" t="s">
        <v>420</v>
      </c>
      <c r="F130" s="156"/>
      <c r="G130" s="156" t="s">
        <v>421</v>
      </c>
      <c r="H130" s="156"/>
      <c r="I130" s="156"/>
      <c r="J130" s="158">
        <v>1146</v>
      </c>
      <c r="K130" s="158"/>
      <c r="L130" s="74" t="s">
        <v>246</v>
      </c>
      <c r="M130" s="96" t="s">
        <v>246</v>
      </c>
      <c r="N130" s="141">
        <v>1169.0999999999999</v>
      </c>
      <c r="O130" s="142"/>
      <c r="P130" s="88">
        <f t="shared" si="4"/>
        <v>102.01570680628271</v>
      </c>
      <c r="Q130" s="73">
        <f t="shared" si="5"/>
        <v>58.454999999999991</v>
      </c>
      <c r="R130" s="71"/>
    </row>
    <row r="131" spans="1:18" ht="17.25" customHeight="1">
      <c r="A131" s="81"/>
      <c r="B131" s="71"/>
      <c r="C131" s="156"/>
      <c r="D131" s="156"/>
      <c r="E131" s="164" t="s">
        <v>353</v>
      </c>
      <c r="F131" s="164"/>
      <c r="G131" s="156" t="s">
        <v>354</v>
      </c>
      <c r="H131" s="156"/>
      <c r="I131" s="156"/>
      <c r="J131" s="157">
        <v>72260.350000000006</v>
      </c>
      <c r="K131" s="158"/>
      <c r="L131" s="74" t="s">
        <v>422</v>
      </c>
      <c r="M131" s="96" t="s">
        <v>422</v>
      </c>
      <c r="N131" s="141">
        <v>145359.12</v>
      </c>
      <c r="O131" s="142"/>
      <c r="P131" s="88">
        <f t="shared" si="4"/>
        <v>201.16027669392687</v>
      </c>
      <c r="Q131" s="73">
        <f t="shared" si="5"/>
        <v>106.10154744525546</v>
      </c>
      <c r="R131" s="71"/>
    </row>
    <row r="132" spans="1:18" ht="15">
      <c r="A132" s="81"/>
      <c r="B132" s="71"/>
      <c r="C132" s="156"/>
      <c r="D132" s="156"/>
      <c r="E132" s="156" t="s">
        <v>355</v>
      </c>
      <c r="F132" s="156"/>
      <c r="G132" s="156" t="s">
        <v>356</v>
      </c>
      <c r="H132" s="156"/>
      <c r="I132" s="156"/>
      <c r="J132" s="157">
        <v>72260.350000000006</v>
      </c>
      <c r="K132" s="158"/>
      <c r="L132" s="74" t="s">
        <v>422</v>
      </c>
      <c r="M132" s="96" t="s">
        <v>422</v>
      </c>
      <c r="N132" s="141">
        <v>145359.12</v>
      </c>
      <c r="O132" s="142"/>
      <c r="P132" s="88">
        <f t="shared" si="4"/>
        <v>201.16027669392687</v>
      </c>
      <c r="Q132" s="73">
        <f t="shared" si="5"/>
        <v>106.10154744525546</v>
      </c>
      <c r="R132" s="71"/>
    </row>
    <row r="133" spans="1:18" ht="15">
      <c r="A133" s="81"/>
      <c r="B133" s="71"/>
      <c r="C133" s="156"/>
      <c r="D133" s="156"/>
      <c r="E133" s="156" t="s">
        <v>174</v>
      </c>
      <c r="F133" s="156"/>
      <c r="G133" s="156" t="s">
        <v>175</v>
      </c>
      <c r="H133" s="156"/>
      <c r="I133" s="156"/>
      <c r="J133" s="157">
        <v>72260.350000000006</v>
      </c>
      <c r="K133" s="158"/>
      <c r="L133" s="74" t="s">
        <v>422</v>
      </c>
      <c r="M133" s="96" t="s">
        <v>422</v>
      </c>
      <c r="N133" s="141">
        <v>145359.12</v>
      </c>
      <c r="O133" s="142"/>
      <c r="P133" s="88">
        <f t="shared" si="4"/>
        <v>201.16027669392687</v>
      </c>
      <c r="Q133" s="73">
        <f t="shared" si="5"/>
        <v>106.10154744525546</v>
      </c>
      <c r="R133" s="71"/>
    </row>
    <row r="134" spans="1:18" ht="15">
      <c r="A134" s="81"/>
      <c r="B134" s="134"/>
      <c r="C134" s="134"/>
      <c r="D134" s="71"/>
      <c r="E134" s="134" t="s">
        <v>176</v>
      </c>
      <c r="F134" s="134"/>
      <c r="G134" s="134" t="s">
        <v>177</v>
      </c>
      <c r="H134" s="134"/>
      <c r="I134" s="134"/>
      <c r="J134" s="161">
        <v>72260.350000000006</v>
      </c>
      <c r="K134" s="162"/>
      <c r="L134" s="78" t="s">
        <v>422</v>
      </c>
      <c r="M134" s="98" t="s">
        <v>422</v>
      </c>
      <c r="N134" s="139">
        <v>145359.12</v>
      </c>
      <c r="O134" s="140"/>
      <c r="P134" s="88">
        <f t="shared" si="4"/>
        <v>201.16027669392687</v>
      </c>
      <c r="Q134" s="73">
        <f t="shared" si="5"/>
        <v>106.10154744525546</v>
      </c>
      <c r="R134" s="71"/>
    </row>
    <row r="135" spans="1:18" ht="15">
      <c r="A135" s="81"/>
      <c r="B135" s="134"/>
      <c r="C135" s="134"/>
      <c r="D135" s="71"/>
      <c r="E135" s="134" t="s">
        <v>178</v>
      </c>
      <c r="F135" s="134"/>
      <c r="G135" s="134" t="s">
        <v>179</v>
      </c>
      <c r="H135" s="134"/>
      <c r="I135" s="134"/>
      <c r="J135" s="161">
        <v>72260.350000000006</v>
      </c>
      <c r="K135" s="162"/>
      <c r="L135" s="78" t="s">
        <v>422</v>
      </c>
      <c r="M135" s="98" t="s">
        <v>422</v>
      </c>
      <c r="N135" s="139">
        <v>145359.12</v>
      </c>
      <c r="O135" s="140"/>
      <c r="P135" s="88">
        <f t="shared" si="4"/>
        <v>201.16027669392687</v>
      </c>
      <c r="Q135" s="73">
        <f t="shared" si="5"/>
        <v>106.10154744525546</v>
      </c>
      <c r="R135" s="71"/>
    </row>
    <row r="136" spans="1:18" ht="15">
      <c r="A136" s="81"/>
      <c r="B136" s="134"/>
      <c r="C136" s="134"/>
      <c r="D136" s="71"/>
      <c r="E136" s="134" t="s">
        <v>196</v>
      </c>
      <c r="F136" s="134"/>
      <c r="G136" s="134" t="s">
        <v>197</v>
      </c>
      <c r="H136" s="134"/>
      <c r="I136" s="134"/>
      <c r="J136" s="135">
        <v>71772.289999999994</v>
      </c>
      <c r="K136" s="136"/>
      <c r="L136" s="78" t="s">
        <v>423</v>
      </c>
      <c r="M136" s="98" t="s">
        <v>423</v>
      </c>
      <c r="N136" s="139">
        <v>143150.35999999999</v>
      </c>
      <c r="O136" s="140"/>
      <c r="P136" s="88">
        <f t="shared" si="4"/>
        <v>199.4507350956755</v>
      </c>
      <c r="Q136" s="73">
        <f t="shared" si="5"/>
        <v>106.0373037037037</v>
      </c>
      <c r="R136" s="71"/>
    </row>
    <row r="137" spans="1:18" ht="15">
      <c r="A137" s="81"/>
      <c r="B137" s="156" t="s">
        <v>424</v>
      </c>
      <c r="C137" s="156"/>
      <c r="D137" s="71"/>
      <c r="E137" s="156" t="s">
        <v>425</v>
      </c>
      <c r="F137" s="156"/>
      <c r="G137" s="156" t="s">
        <v>426</v>
      </c>
      <c r="H137" s="156"/>
      <c r="I137" s="156"/>
      <c r="J137" s="157">
        <v>71141.56</v>
      </c>
      <c r="K137" s="158"/>
      <c r="L137" s="74" t="s">
        <v>427</v>
      </c>
      <c r="M137" s="96">
        <v>133000</v>
      </c>
      <c r="N137" s="141">
        <v>142320.57999999999</v>
      </c>
      <c r="O137" s="142"/>
      <c r="P137" s="88">
        <f t="shared" si="4"/>
        <v>200.05265557853943</v>
      </c>
      <c r="Q137" s="73">
        <f t="shared" si="5"/>
        <v>107.00795488721803</v>
      </c>
      <c r="R137" s="71"/>
    </row>
    <row r="138" spans="1:18" ht="15">
      <c r="A138" s="81"/>
      <c r="B138" s="156" t="s">
        <v>428</v>
      </c>
      <c r="C138" s="156"/>
      <c r="D138" s="71"/>
      <c r="E138" s="156" t="s">
        <v>230</v>
      </c>
      <c r="F138" s="156"/>
      <c r="G138" s="156" t="s">
        <v>231</v>
      </c>
      <c r="H138" s="156"/>
      <c r="I138" s="156"/>
      <c r="J138" s="158">
        <v>630.73</v>
      </c>
      <c r="K138" s="158"/>
      <c r="L138" s="74" t="s">
        <v>279</v>
      </c>
      <c r="M138" s="96">
        <v>2000</v>
      </c>
      <c r="N138" s="141">
        <v>829.78</v>
      </c>
      <c r="O138" s="142"/>
      <c r="P138" s="88">
        <f t="shared" si="4"/>
        <v>131.55867011240943</v>
      </c>
      <c r="Q138" s="73">
        <f t="shared" si="5"/>
        <v>41.488999999999997</v>
      </c>
      <c r="R138" s="71"/>
    </row>
    <row r="139" spans="1:18" ht="24" customHeight="1">
      <c r="A139" s="81"/>
      <c r="B139" s="134"/>
      <c r="C139" s="134"/>
      <c r="D139" s="71"/>
      <c r="E139" s="134" t="s">
        <v>292</v>
      </c>
      <c r="F139" s="134"/>
      <c r="G139" s="134" t="s">
        <v>293</v>
      </c>
      <c r="H139" s="134"/>
      <c r="I139" s="134"/>
      <c r="J139" s="136">
        <v>488.06</v>
      </c>
      <c r="K139" s="136"/>
      <c r="L139" s="78" t="s">
        <v>246</v>
      </c>
      <c r="M139" s="98" t="s">
        <v>246</v>
      </c>
      <c r="N139" s="139">
        <v>2208.7600000000002</v>
      </c>
      <c r="O139" s="140"/>
      <c r="P139" s="88">
        <f t="shared" si="4"/>
        <v>452.5591115846413</v>
      </c>
      <c r="Q139" s="73">
        <f t="shared" si="5"/>
        <v>110.43800000000002</v>
      </c>
      <c r="R139" s="71"/>
    </row>
    <row r="140" spans="1:18" ht="21.75" customHeight="1">
      <c r="A140" s="81"/>
      <c r="B140" s="156" t="s">
        <v>429</v>
      </c>
      <c r="C140" s="156"/>
      <c r="D140" s="71"/>
      <c r="E140" s="156" t="s">
        <v>303</v>
      </c>
      <c r="F140" s="156"/>
      <c r="G140" s="156" t="s">
        <v>293</v>
      </c>
      <c r="H140" s="156"/>
      <c r="I140" s="156"/>
      <c r="J140" s="158">
        <v>488.06</v>
      </c>
      <c r="K140" s="158"/>
      <c r="L140" s="74" t="s">
        <v>246</v>
      </c>
      <c r="M140" s="96" t="s">
        <v>246</v>
      </c>
      <c r="N140" s="141">
        <v>2208.7600000000002</v>
      </c>
      <c r="O140" s="142"/>
      <c r="P140" s="88">
        <f t="shared" ref="P140:P202" si="6">N140/J140*100</f>
        <v>452.5591115846413</v>
      </c>
      <c r="Q140" s="73">
        <f t="shared" ref="Q140:Q202" si="7">N140/M140*100</f>
        <v>110.43800000000002</v>
      </c>
      <c r="R140" s="71"/>
    </row>
    <row r="141" spans="1:18" ht="32">
      <c r="A141" s="82"/>
      <c r="B141" s="75"/>
      <c r="C141" s="165"/>
      <c r="D141" s="165"/>
      <c r="E141" s="165" t="s">
        <v>430</v>
      </c>
      <c r="F141" s="165"/>
      <c r="G141" s="165" t="s">
        <v>431</v>
      </c>
      <c r="H141" s="165"/>
      <c r="I141" s="165"/>
      <c r="J141" s="175">
        <v>12485936.5</v>
      </c>
      <c r="K141" s="176"/>
      <c r="L141" s="76" t="s">
        <v>432</v>
      </c>
      <c r="M141" s="97" t="s">
        <v>432</v>
      </c>
      <c r="N141" s="149">
        <v>14050270.550000001</v>
      </c>
      <c r="O141" s="150"/>
      <c r="P141" s="88">
        <f t="shared" si="6"/>
        <v>112.52876826660139</v>
      </c>
      <c r="Q141" s="77">
        <f t="shared" si="7"/>
        <v>97.956113926414005</v>
      </c>
      <c r="R141" s="71"/>
    </row>
    <row r="142" spans="1:18" ht="15">
      <c r="A142" s="81"/>
      <c r="B142" s="71"/>
      <c r="C142" s="156"/>
      <c r="D142" s="156"/>
      <c r="E142" s="164" t="s">
        <v>170</v>
      </c>
      <c r="F142" s="164"/>
      <c r="G142" s="156" t="s">
        <v>171</v>
      </c>
      <c r="H142" s="156"/>
      <c r="I142" s="156"/>
      <c r="J142" s="157">
        <v>12485936.5</v>
      </c>
      <c r="K142" s="158"/>
      <c r="L142" s="74" t="s">
        <v>432</v>
      </c>
      <c r="M142" s="96" t="s">
        <v>432</v>
      </c>
      <c r="N142" s="141">
        <v>14050270.550000001</v>
      </c>
      <c r="O142" s="142"/>
      <c r="P142" s="88">
        <f t="shared" si="6"/>
        <v>112.52876826660139</v>
      </c>
      <c r="Q142" s="73">
        <f t="shared" si="7"/>
        <v>97.956113926414005</v>
      </c>
      <c r="R142" s="71"/>
    </row>
    <row r="143" spans="1:18" ht="15">
      <c r="A143" s="81"/>
      <c r="B143" s="71"/>
      <c r="C143" s="156"/>
      <c r="D143" s="156"/>
      <c r="E143" s="156" t="s">
        <v>433</v>
      </c>
      <c r="F143" s="156"/>
      <c r="G143" s="156" t="s">
        <v>434</v>
      </c>
      <c r="H143" s="156"/>
      <c r="I143" s="156"/>
      <c r="J143" s="135">
        <v>12485936.5</v>
      </c>
      <c r="K143" s="136"/>
      <c r="L143" s="74" t="s">
        <v>432</v>
      </c>
      <c r="M143" s="96" t="s">
        <v>432</v>
      </c>
      <c r="N143" s="141">
        <v>14050270.550000001</v>
      </c>
      <c r="O143" s="142"/>
      <c r="P143" s="88">
        <f t="shared" si="6"/>
        <v>112.52876826660139</v>
      </c>
      <c r="Q143" s="73">
        <f t="shared" si="7"/>
        <v>97.956113926414005</v>
      </c>
      <c r="R143" s="71"/>
    </row>
    <row r="144" spans="1:18" ht="15">
      <c r="A144" s="81"/>
      <c r="B144" s="71"/>
      <c r="C144" s="156"/>
      <c r="D144" s="156"/>
      <c r="E144" s="156" t="s">
        <v>174</v>
      </c>
      <c r="F144" s="156"/>
      <c r="G144" s="156" t="s">
        <v>175</v>
      </c>
      <c r="H144" s="156"/>
      <c r="I144" s="156"/>
      <c r="J144" s="157">
        <v>12485936.5</v>
      </c>
      <c r="K144" s="158"/>
      <c r="L144" s="74" t="s">
        <v>432</v>
      </c>
      <c r="M144" s="96" t="s">
        <v>432</v>
      </c>
      <c r="N144" s="141">
        <v>14050270.550000001</v>
      </c>
      <c r="O144" s="142"/>
      <c r="P144" s="88">
        <f t="shared" si="6"/>
        <v>112.52876826660139</v>
      </c>
      <c r="Q144" s="73">
        <f t="shared" si="7"/>
        <v>97.956113926414005</v>
      </c>
      <c r="R144" s="71"/>
    </row>
    <row r="145" spans="1:18" ht="15">
      <c r="A145" s="81"/>
      <c r="B145" s="134"/>
      <c r="C145" s="134"/>
      <c r="D145" s="71"/>
      <c r="E145" s="134" t="s">
        <v>176</v>
      </c>
      <c r="F145" s="134"/>
      <c r="G145" s="134" t="s">
        <v>177</v>
      </c>
      <c r="H145" s="134"/>
      <c r="I145" s="134"/>
      <c r="J145" s="135">
        <v>12485936.5</v>
      </c>
      <c r="K145" s="136"/>
      <c r="L145" s="78" t="s">
        <v>432</v>
      </c>
      <c r="M145" s="98" t="s">
        <v>432</v>
      </c>
      <c r="N145" s="139">
        <v>14050270.550000001</v>
      </c>
      <c r="O145" s="140"/>
      <c r="P145" s="88">
        <f t="shared" si="6"/>
        <v>112.52876826660139</v>
      </c>
      <c r="Q145" s="73">
        <f t="shared" si="7"/>
        <v>97.956113926414005</v>
      </c>
      <c r="R145" s="71"/>
    </row>
    <row r="146" spans="1:18" ht="15">
      <c r="A146" s="81"/>
      <c r="B146" s="134"/>
      <c r="C146" s="134"/>
      <c r="D146" s="71"/>
      <c r="E146" s="134" t="s">
        <v>393</v>
      </c>
      <c r="F146" s="134"/>
      <c r="G146" s="134" t="s">
        <v>394</v>
      </c>
      <c r="H146" s="134"/>
      <c r="I146" s="134"/>
      <c r="J146" s="135">
        <v>12197281.48</v>
      </c>
      <c r="K146" s="136"/>
      <c r="L146" s="78" t="s">
        <v>435</v>
      </c>
      <c r="M146" s="98" t="s">
        <v>435</v>
      </c>
      <c r="N146" s="139">
        <v>13595942.880000001</v>
      </c>
      <c r="O146" s="140"/>
      <c r="P146" s="88">
        <f t="shared" si="6"/>
        <v>111.46699288930407</v>
      </c>
      <c r="Q146" s="73">
        <f t="shared" si="7"/>
        <v>97.090062908855074</v>
      </c>
      <c r="R146" s="71"/>
    </row>
    <row r="147" spans="1:18" ht="15">
      <c r="A147" s="81"/>
      <c r="B147" s="134"/>
      <c r="C147" s="134"/>
      <c r="D147" s="71"/>
      <c r="E147" s="134" t="s">
        <v>396</v>
      </c>
      <c r="F147" s="134"/>
      <c r="G147" s="134" t="s">
        <v>397</v>
      </c>
      <c r="H147" s="134"/>
      <c r="I147" s="134"/>
      <c r="J147" s="135">
        <v>10082744.74</v>
      </c>
      <c r="K147" s="136"/>
      <c r="L147" s="78" t="s">
        <v>436</v>
      </c>
      <c r="M147" s="98" t="s">
        <v>436</v>
      </c>
      <c r="N147" s="139">
        <v>11249510.199999999</v>
      </c>
      <c r="O147" s="140"/>
      <c r="P147" s="88">
        <f t="shared" si="6"/>
        <v>111.57190318794086</v>
      </c>
      <c r="Q147" s="73">
        <f t="shared" si="7"/>
        <v>96.244802340501721</v>
      </c>
      <c r="R147" s="71"/>
    </row>
    <row r="148" spans="1:18" ht="15">
      <c r="A148" s="81"/>
      <c r="B148" s="156" t="s">
        <v>437</v>
      </c>
      <c r="C148" s="156"/>
      <c r="D148" s="71"/>
      <c r="E148" s="156" t="s">
        <v>400</v>
      </c>
      <c r="F148" s="156"/>
      <c r="G148" s="156" t="s">
        <v>401</v>
      </c>
      <c r="H148" s="156"/>
      <c r="I148" s="156"/>
      <c r="J148" s="157">
        <v>9921207.1600000001</v>
      </c>
      <c r="K148" s="158"/>
      <c r="L148" s="74" t="s">
        <v>438</v>
      </c>
      <c r="M148" s="96" t="s">
        <v>438</v>
      </c>
      <c r="N148" s="141">
        <v>10852348.26</v>
      </c>
      <c r="O148" s="142"/>
      <c r="P148" s="88">
        <f t="shared" si="6"/>
        <v>109.38536092416398</v>
      </c>
      <c r="Q148" s="73">
        <f t="shared" si="7"/>
        <v>96.74825275695143</v>
      </c>
      <c r="R148" s="71"/>
    </row>
    <row r="149" spans="1:18" ht="15">
      <c r="A149" s="81"/>
      <c r="B149" s="156" t="s">
        <v>440</v>
      </c>
      <c r="C149" s="156"/>
      <c r="D149" s="71"/>
      <c r="E149" s="156" t="s">
        <v>400</v>
      </c>
      <c r="F149" s="156"/>
      <c r="G149" s="156" t="s">
        <v>439</v>
      </c>
      <c r="H149" s="156"/>
      <c r="I149" s="156"/>
      <c r="J149" s="158" t="s">
        <v>334</v>
      </c>
      <c r="K149" s="158"/>
      <c r="L149" s="74" t="s">
        <v>217</v>
      </c>
      <c r="M149" s="96" t="s">
        <v>217</v>
      </c>
      <c r="N149" s="141">
        <v>263976.31</v>
      </c>
      <c r="O149" s="142"/>
      <c r="P149" s="88" t="e">
        <f t="shared" si="6"/>
        <v>#VALUE!</v>
      </c>
      <c r="Q149" s="73">
        <f t="shared" si="7"/>
        <v>87.992103333333333</v>
      </c>
      <c r="R149" s="71"/>
    </row>
    <row r="150" spans="1:18" ht="15">
      <c r="A150" s="81"/>
      <c r="B150" s="156" t="s">
        <v>441</v>
      </c>
      <c r="C150" s="156"/>
      <c r="D150" s="71"/>
      <c r="E150" s="156" t="s">
        <v>442</v>
      </c>
      <c r="F150" s="156"/>
      <c r="G150" s="156" t="s">
        <v>443</v>
      </c>
      <c r="H150" s="156"/>
      <c r="I150" s="156"/>
      <c r="J150" s="157">
        <v>54784.43</v>
      </c>
      <c r="K150" s="158"/>
      <c r="L150" s="74" t="s">
        <v>444</v>
      </c>
      <c r="M150" s="96" t="s">
        <v>444</v>
      </c>
      <c r="N150" s="141">
        <v>56597.97</v>
      </c>
      <c r="O150" s="142"/>
      <c r="P150" s="88">
        <f t="shared" si="6"/>
        <v>103.3103201037229</v>
      </c>
      <c r="Q150" s="73">
        <f t="shared" si="7"/>
        <v>85.322715349594475</v>
      </c>
      <c r="R150" s="71"/>
    </row>
    <row r="151" spans="1:18" ht="15">
      <c r="A151" s="81"/>
      <c r="B151" s="156" t="s">
        <v>445</v>
      </c>
      <c r="C151" s="156"/>
      <c r="D151" s="71"/>
      <c r="E151" s="156" t="s">
        <v>446</v>
      </c>
      <c r="F151" s="156"/>
      <c r="G151" s="156" t="s">
        <v>447</v>
      </c>
      <c r="H151" s="156"/>
      <c r="I151" s="156"/>
      <c r="J151" s="157">
        <v>106753.15</v>
      </c>
      <c r="K151" s="158"/>
      <c r="L151" s="74" t="s">
        <v>448</v>
      </c>
      <c r="M151" s="96" t="s">
        <v>448</v>
      </c>
      <c r="N151" s="141">
        <v>76587.66</v>
      </c>
      <c r="O151" s="142"/>
      <c r="P151" s="88">
        <f t="shared" si="6"/>
        <v>71.742763562480363</v>
      </c>
      <c r="Q151" s="73">
        <f t="shared" si="7"/>
        <v>72.940628571428576</v>
      </c>
      <c r="R151" s="71"/>
    </row>
    <row r="152" spans="1:18" ht="24.75" customHeight="1">
      <c r="A152" s="81"/>
      <c r="B152" s="134"/>
      <c r="C152" s="134"/>
      <c r="D152" s="71"/>
      <c r="E152" s="134" t="s">
        <v>402</v>
      </c>
      <c r="F152" s="134"/>
      <c r="G152" s="134" t="s">
        <v>403</v>
      </c>
      <c r="H152" s="134"/>
      <c r="I152" s="134"/>
      <c r="J152" s="135">
        <v>446212.1</v>
      </c>
      <c r="K152" s="136"/>
      <c r="L152" s="78" t="s">
        <v>449</v>
      </c>
      <c r="M152" s="98" t="s">
        <v>449</v>
      </c>
      <c r="N152" s="139">
        <v>530782.63</v>
      </c>
      <c r="O152" s="140"/>
      <c r="P152" s="88">
        <f t="shared" si="6"/>
        <v>118.9529889485292</v>
      </c>
      <c r="Q152" s="73">
        <f t="shared" si="7"/>
        <v>122.01899540229886</v>
      </c>
      <c r="R152" s="71"/>
    </row>
    <row r="153" spans="1:18" ht="24.75" customHeight="1">
      <c r="A153" s="81"/>
      <c r="B153" s="156" t="s">
        <v>450</v>
      </c>
      <c r="C153" s="156"/>
      <c r="D153" s="71"/>
      <c r="E153" s="156" t="s">
        <v>406</v>
      </c>
      <c r="F153" s="156"/>
      <c r="G153" s="156" t="s">
        <v>451</v>
      </c>
      <c r="H153" s="156"/>
      <c r="I153" s="156"/>
      <c r="J153" s="157">
        <v>179034.02</v>
      </c>
      <c r="K153" s="158"/>
      <c r="L153" s="74" t="s">
        <v>211</v>
      </c>
      <c r="M153" s="96" t="s">
        <v>211</v>
      </c>
      <c r="N153" s="141">
        <v>330635</v>
      </c>
      <c r="O153" s="142"/>
      <c r="P153" s="88">
        <f t="shared" si="6"/>
        <v>184.67719151924311</v>
      </c>
      <c r="Q153" s="73">
        <f t="shared" si="7"/>
        <v>1102.1166666666666</v>
      </c>
      <c r="R153" s="71"/>
    </row>
    <row r="154" spans="1:18" ht="24.75" customHeight="1">
      <c r="A154" s="81"/>
      <c r="B154" s="156" t="s">
        <v>452</v>
      </c>
      <c r="C154" s="156"/>
      <c r="D154" s="71"/>
      <c r="E154" s="156" t="s">
        <v>406</v>
      </c>
      <c r="F154" s="156"/>
      <c r="G154" s="156" t="s">
        <v>453</v>
      </c>
      <c r="H154" s="156"/>
      <c r="I154" s="156"/>
      <c r="J154" s="157">
        <v>229116.74</v>
      </c>
      <c r="K154" s="158"/>
      <c r="L154" s="74" t="s">
        <v>454</v>
      </c>
      <c r="M154" s="96" t="s">
        <v>454</v>
      </c>
      <c r="N154" s="141">
        <v>143441.66</v>
      </c>
      <c r="O154" s="142"/>
      <c r="P154" s="88">
        <f t="shared" si="6"/>
        <v>62.606363899905347</v>
      </c>
      <c r="Q154" s="73">
        <f t="shared" si="7"/>
        <v>39.844905555555556</v>
      </c>
      <c r="R154" s="71"/>
    </row>
    <row r="155" spans="1:18" ht="24.75" customHeight="1">
      <c r="A155" s="81"/>
      <c r="B155" s="156" t="s">
        <v>455</v>
      </c>
      <c r="C155" s="156"/>
      <c r="D155" s="71"/>
      <c r="E155" s="156" t="s">
        <v>406</v>
      </c>
      <c r="F155" s="156"/>
      <c r="G155" s="156" t="s">
        <v>456</v>
      </c>
      <c r="H155" s="156"/>
      <c r="I155" s="156"/>
      <c r="J155" s="157">
        <v>38061.339999999997</v>
      </c>
      <c r="K155" s="158"/>
      <c r="L155" s="74" t="s">
        <v>202</v>
      </c>
      <c r="M155" s="96" t="s">
        <v>202</v>
      </c>
      <c r="N155" s="141">
        <v>56705.97</v>
      </c>
      <c r="O155" s="142"/>
      <c r="P155" s="88">
        <f t="shared" si="6"/>
        <v>148.98574248830968</v>
      </c>
      <c r="Q155" s="73">
        <f t="shared" si="7"/>
        <v>126.01326666666668</v>
      </c>
      <c r="R155" s="71"/>
    </row>
    <row r="156" spans="1:18" ht="24.75" customHeight="1">
      <c r="A156" s="81"/>
      <c r="B156" s="134"/>
      <c r="C156" s="134"/>
      <c r="D156" s="71"/>
      <c r="E156" s="134" t="s">
        <v>413</v>
      </c>
      <c r="F156" s="134"/>
      <c r="G156" s="134" t="s">
        <v>414</v>
      </c>
      <c r="H156" s="134"/>
      <c r="I156" s="134"/>
      <c r="J156" s="135">
        <v>1668324.64</v>
      </c>
      <c r="K156" s="136"/>
      <c r="L156" s="78" t="s">
        <v>457</v>
      </c>
      <c r="M156" s="98" t="s">
        <v>457</v>
      </c>
      <c r="N156" s="139">
        <v>1815650.05</v>
      </c>
      <c r="O156" s="140"/>
      <c r="P156" s="88">
        <f t="shared" si="6"/>
        <v>108.83073992121821</v>
      </c>
      <c r="Q156" s="73">
        <f t="shared" si="7"/>
        <v>96.577130319148935</v>
      </c>
      <c r="R156" s="71"/>
    </row>
    <row r="157" spans="1:18" ht="15">
      <c r="A157" s="81"/>
      <c r="B157" s="156" t="s">
        <v>458</v>
      </c>
      <c r="C157" s="156"/>
      <c r="D157" s="71"/>
      <c r="E157" s="156" t="s">
        <v>417</v>
      </c>
      <c r="F157" s="156"/>
      <c r="G157" s="156" t="s">
        <v>418</v>
      </c>
      <c r="H157" s="156"/>
      <c r="I157" s="156"/>
      <c r="J157" s="157">
        <v>1668324.64</v>
      </c>
      <c r="K157" s="158"/>
      <c r="L157" s="74" t="s">
        <v>457</v>
      </c>
      <c r="M157" s="96" t="s">
        <v>457</v>
      </c>
      <c r="N157" s="141">
        <v>1815650.05</v>
      </c>
      <c r="O157" s="142"/>
      <c r="P157" s="88">
        <f t="shared" si="6"/>
        <v>108.83073992121821</v>
      </c>
      <c r="Q157" s="73">
        <f t="shared" si="7"/>
        <v>96.577130319148935</v>
      </c>
      <c r="R157" s="71"/>
    </row>
    <row r="158" spans="1:18" ht="15">
      <c r="A158" s="81"/>
      <c r="B158" s="134"/>
      <c r="C158" s="134"/>
      <c r="D158" s="71"/>
      <c r="E158" s="134" t="s">
        <v>178</v>
      </c>
      <c r="F158" s="134"/>
      <c r="G158" s="134" t="s">
        <v>179</v>
      </c>
      <c r="H158" s="134"/>
      <c r="I158" s="134"/>
      <c r="J158" s="135">
        <v>288655.02</v>
      </c>
      <c r="K158" s="136"/>
      <c r="L158" s="78" t="s">
        <v>459</v>
      </c>
      <c r="M158" s="98" t="s">
        <v>459</v>
      </c>
      <c r="N158" s="139">
        <v>454327.67</v>
      </c>
      <c r="O158" s="140"/>
      <c r="P158" s="88">
        <f t="shared" si="6"/>
        <v>157.39468864944735</v>
      </c>
      <c r="Q158" s="73">
        <f t="shared" si="7"/>
        <v>133.62578529411763</v>
      </c>
      <c r="R158" s="71"/>
    </row>
    <row r="159" spans="1:18" ht="15">
      <c r="A159" s="81"/>
      <c r="B159" s="134"/>
      <c r="C159" s="134"/>
      <c r="D159" s="71"/>
      <c r="E159" s="134" t="s">
        <v>181</v>
      </c>
      <c r="F159" s="134"/>
      <c r="G159" s="134" t="s">
        <v>182</v>
      </c>
      <c r="H159" s="134"/>
      <c r="I159" s="134"/>
      <c r="J159" s="135">
        <v>258719.97</v>
      </c>
      <c r="K159" s="136"/>
      <c r="L159" s="78" t="s">
        <v>460</v>
      </c>
      <c r="M159" s="98" t="s">
        <v>460</v>
      </c>
      <c r="N159" s="139">
        <v>413447.71</v>
      </c>
      <c r="O159" s="140"/>
      <c r="P159" s="88">
        <f t="shared" si="6"/>
        <v>159.80510124518025</v>
      </c>
      <c r="Q159" s="73">
        <f t="shared" si="7"/>
        <v>153.12878148148147</v>
      </c>
      <c r="R159" s="71"/>
    </row>
    <row r="160" spans="1:18" ht="24" customHeight="1">
      <c r="A160" s="81"/>
      <c r="B160" s="156" t="s">
        <v>461</v>
      </c>
      <c r="C160" s="156"/>
      <c r="D160" s="71"/>
      <c r="E160" s="156" t="s">
        <v>420</v>
      </c>
      <c r="F160" s="156"/>
      <c r="G160" s="156" t="s">
        <v>462</v>
      </c>
      <c r="H160" s="156"/>
      <c r="I160" s="156"/>
      <c r="J160" s="157">
        <v>258719.97</v>
      </c>
      <c r="K160" s="158"/>
      <c r="L160" s="74" t="s">
        <v>460</v>
      </c>
      <c r="M160" s="96" t="s">
        <v>460</v>
      </c>
      <c r="N160" s="141">
        <v>413447.71</v>
      </c>
      <c r="O160" s="142"/>
      <c r="P160" s="88">
        <f t="shared" si="6"/>
        <v>159.80510124518025</v>
      </c>
      <c r="Q160" s="73">
        <f t="shared" si="7"/>
        <v>153.12878148148147</v>
      </c>
      <c r="R160" s="71"/>
    </row>
    <row r="161" spans="1:18" ht="15">
      <c r="A161" s="81"/>
      <c r="B161" s="134"/>
      <c r="C161" s="134"/>
      <c r="D161" s="71"/>
      <c r="E161" s="134" t="s">
        <v>236</v>
      </c>
      <c r="F161" s="134"/>
      <c r="G161" s="134" t="s">
        <v>237</v>
      </c>
      <c r="H161" s="134"/>
      <c r="I161" s="134"/>
      <c r="J161" s="135">
        <v>6209.99</v>
      </c>
      <c r="K161" s="136"/>
      <c r="L161" s="78" t="s">
        <v>205</v>
      </c>
      <c r="M161" s="98" t="s">
        <v>205</v>
      </c>
      <c r="N161" s="139">
        <v>25120.46</v>
      </c>
      <c r="O161" s="140"/>
      <c r="P161" s="88">
        <f t="shared" si="6"/>
        <v>404.51691548617629</v>
      </c>
      <c r="Q161" s="73">
        <f t="shared" si="7"/>
        <v>251.20459999999997</v>
      </c>
      <c r="R161" s="71"/>
    </row>
    <row r="162" spans="1:18" ht="15">
      <c r="A162" s="81"/>
      <c r="B162" s="156" t="s">
        <v>463</v>
      </c>
      <c r="C162" s="156"/>
      <c r="D162" s="71"/>
      <c r="E162" s="156" t="s">
        <v>277</v>
      </c>
      <c r="F162" s="156"/>
      <c r="G162" s="156" t="s">
        <v>378</v>
      </c>
      <c r="H162" s="156"/>
      <c r="I162" s="156"/>
      <c r="J162" s="157">
        <v>6209.99</v>
      </c>
      <c r="K162" s="158"/>
      <c r="L162" s="74" t="s">
        <v>205</v>
      </c>
      <c r="M162" s="96" t="s">
        <v>205</v>
      </c>
      <c r="N162" s="141">
        <v>25120.46</v>
      </c>
      <c r="O162" s="142"/>
      <c r="P162" s="88">
        <f t="shared" si="6"/>
        <v>404.51691548617629</v>
      </c>
      <c r="Q162" s="73">
        <f t="shared" si="7"/>
        <v>251.20459999999997</v>
      </c>
      <c r="R162" s="71"/>
    </row>
    <row r="163" spans="1:18" ht="22.5" customHeight="1">
      <c r="A163" s="81"/>
      <c r="B163" s="134"/>
      <c r="C163" s="134"/>
      <c r="D163" s="71"/>
      <c r="E163" s="134" t="s">
        <v>292</v>
      </c>
      <c r="F163" s="134"/>
      <c r="G163" s="134" t="s">
        <v>293</v>
      </c>
      <c r="H163" s="134"/>
      <c r="I163" s="134"/>
      <c r="J163" s="135">
        <v>23725.06</v>
      </c>
      <c r="K163" s="136"/>
      <c r="L163" s="78" t="s">
        <v>464</v>
      </c>
      <c r="M163" s="98" t="s">
        <v>464</v>
      </c>
      <c r="N163" s="139">
        <v>15759.5</v>
      </c>
      <c r="O163" s="140"/>
      <c r="P163" s="88">
        <f t="shared" si="6"/>
        <v>66.42554328629727</v>
      </c>
      <c r="Q163" s="73">
        <f t="shared" si="7"/>
        <v>26.265833333333333</v>
      </c>
      <c r="R163" s="71"/>
    </row>
    <row r="164" spans="1:18" ht="27" customHeight="1">
      <c r="A164" s="81"/>
      <c r="B164" s="156" t="s">
        <v>465</v>
      </c>
      <c r="C164" s="156"/>
      <c r="D164" s="71"/>
      <c r="E164" s="156" t="s">
        <v>466</v>
      </c>
      <c r="F164" s="156"/>
      <c r="G164" s="156" t="s">
        <v>467</v>
      </c>
      <c r="H164" s="156"/>
      <c r="I164" s="156"/>
      <c r="J164" s="157">
        <v>23725.06</v>
      </c>
      <c r="K164" s="158"/>
      <c r="L164" s="74" t="s">
        <v>357</v>
      </c>
      <c r="M164" s="96" t="s">
        <v>357</v>
      </c>
      <c r="N164" s="141">
        <v>15759.5</v>
      </c>
      <c r="O164" s="142"/>
      <c r="P164" s="88">
        <f t="shared" si="6"/>
        <v>66.42554328629727</v>
      </c>
      <c r="Q164" s="73">
        <f t="shared" si="7"/>
        <v>31.519000000000002</v>
      </c>
      <c r="R164" s="71"/>
    </row>
    <row r="165" spans="1:18" ht="15">
      <c r="A165" s="81"/>
      <c r="B165" s="156" t="s">
        <v>335</v>
      </c>
      <c r="C165" s="156"/>
      <c r="D165" s="71"/>
      <c r="E165" s="156" t="s">
        <v>468</v>
      </c>
      <c r="F165" s="156"/>
      <c r="G165" s="156" t="s">
        <v>469</v>
      </c>
      <c r="H165" s="156"/>
      <c r="I165" s="156"/>
      <c r="J165" s="158" t="s">
        <v>334</v>
      </c>
      <c r="K165" s="158"/>
      <c r="L165" s="74" t="s">
        <v>334</v>
      </c>
      <c r="M165" s="96" t="s">
        <v>334</v>
      </c>
      <c r="N165" s="141">
        <v>0</v>
      </c>
      <c r="O165" s="142"/>
      <c r="P165" s="88" t="e">
        <f t="shared" si="6"/>
        <v>#VALUE!</v>
      </c>
      <c r="Q165" s="73" t="e">
        <f t="shared" si="7"/>
        <v>#VALUE!</v>
      </c>
      <c r="R165" s="71"/>
    </row>
    <row r="166" spans="1:18" ht="15">
      <c r="A166" s="81"/>
      <c r="B166" s="156" t="s">
        <v>470</v>
      </c>
      <c r="C166" s="156"/>
      <c r="D166" s="71"/>
      <c r="E166" s="156" t="s">
        <v>468</v>
      </c>
      <c r="F166" s="156"/>
      <c r="G166" s="156" t="s">
        <v>469</v>
      </c>
      <c r="H166" s="156"/>
      <c r="I166" s="156"/>
      <c r="J166" s="158" t="s">
        <v>334</v>
      </c>
      <c r="K166" s="158"/>
      <c r="L166" s="74" t="s">
        <v>205</v>
      </c>
      <c r="M166" s="96" t="s">
        <v>205</v>
      </c>
      <c r="N166" s="141">
        <v>0</v>
      </c>
      <c r="O166" s="142"/>
      <c r="P166" s="88" t="e">
        <f t="shared" si="6"/>
        <v>#VALUE!</v>
      </c>
      <c r="Q166" s="73">
        <f t="shared" si="7"/>
        <v>0</v>
      </c>
      <c r="R166" s="71"/>
    </row>
    <row r="167" spans="1:18" ht="32">
      <c r="A167" s="82"/>
      <c r="B167" s="75"/>
      <c r="C167" s="165"/>
      <c r="D167" s="165"/>
      <c r="E167" s="165" t="s">
        <v>471</v>
      </c>
      <c r="F167" s="165"/>
      <c r="G167" s="165" t="s">
        <v>472</v>
      </c>
      <c r="H167" s="165"/>
      <c r="I167" s="165"/>
      <c r="J167" s="175">
        <v>205402.33</v>
      </c>
      <c r="K167" s="176"/>
      <c r="L167" s="76" t="s">
        <v>473</v>
      </c>
      <c r="M167" s="97">
        <v>164500</v>
      </c>
      <c r="N167" s="149">
        <v>212729.02</v>
      </c>
      <c r="O167" s="150"/>
      <c r="P167" s="88">
        <f t="shared" si="6"/>
        <v>103.56699459056769</v>
      </c>
      <c r="Q167" s="77">
        <f t="shared" si="7"/>
        <v>129.31855319148934</v>
      </c>
      <c r="R167" s="70"/>
    </row>
    <row r="168" spans="1:18" ht="15">
      <c r="A168" s="81"/>
      <c r="B168" s="71"/>
      <c r="C168" s="156"/>
      <c r="D168" s="156"/>
      <c r="E168" s="164" t="s">
        <v>353</v>
      </c>
      <c r="F168" s="164"/>
      <c r="G168" s="156" t="s">
        <v>354</v>
      </c>
      <c r="H168" s="156"/>
      <c r="I168" s="156"/>
      <c r="J168" s="157">
        <v>205402.33</v>
      </c>
      <c r="K168" s="158"/>
      <c r="L168" s="74" t="s">
        <v>473</v>
      </c>
      <c r="M168" s="96">
        <v>164500</v>
      </c>
      <c r="N168" s="141">
        <v>212729.02</v>
      </c>
      <c r="O168" s="142"/>
      <c r="P168" s="88">
        <f t="shared" si="6"/>
        <v>103.56699459056769</v>
      </c>
      <c r="Q168" s="73">
        <f t="shared" si="7"/>
        <v>129.31855319148934</v>
      </c>
      <c r="R168" s="71"/>
    </row>
    <row r="169" spans="1:18" ht="15">
      <c r="A169" s="81"/>
      <c r="B169" s="71"/>
      <c r="C169" s="156"/>
      <c r="D169" s="156"/>
      <c r="E169" s="156" t="s">
        <v>355</v>
      </c>
      <c r="F169" s="156"/>
      <c r="G169" s="156" t="s">
        <v>356</v>
      </c>
      <c r="H169" s="156"/>
      <c r="I169" s="156"/>
      <c r="J169" s="157">
        <v>205402.33</v>
      </c>
      <c r="K169" s="158"/>
      <c r="L169" s="74" t="s">
        <v>473</v>
      </c>
      <c r="M169" s="96">
        <v>164500</v>
      </c>
      <c r="N169" s="141">
        <v>212729.02</v>
      </c>
      <c r="O169" s="142"/>
      <c r="P169" s="88">
        <f t="shared" si="6"/>
        <v>103.56699459056769</v>
      </c>
      <c r="Q169" s="73">
        <f t="shared" si="7"/>
        <v>129.31855319148934</v>
      </c>
      <c r="R169" s="71"/>
    </row>
    <row r="170" spans="1:18" ht="15">
      <c r="A170" s="81"/>
      <c r="B170" s="71"/>
      <c r="C170" s="156"/>
      <c r="D170" s="156"/>
      <c r="E170" s="156" t="s">
        <v>174</v>
      </c>
      <c r="F170" s="156"/>
      <c r="G170" s="156" t="s">
        <v>175</v>
      </c>
      <c r="H170" s="156"/>
      <c r="I170" s="156"/>
      <c r="J170" s="157">
        <v>205402.33</v>
      </c>
      <c r="K170" s="158"/>
      <c r="L170" s="74" t="s">
        <v>473</v>
      </c>
      <c r="M170" s="96">
        <v>164500</v>
      </c>
      <c r="N170" s="141">
        <v>212729.02</v>
      </c>
      <c r="O170" s="142"/>
      <c r="P170" s="88">
        <f t="shared" si="6"/>
        <v>103.56699459056769</v>
      </c>
      <c r="Q170" s="73">
        <f t="shared" si="7"/>
        <v>129.31855319148934</v>
      </c>
      <c r="R170" s="71"/>
    </row>
    <row r="171" spans="1:18" ht="15">
      <c r="A171" s="81"/>
      <c r="B171" s="134"/>
      <c r="C171" s="134"/>
      <c r="D171" s="71"/>
      <c r="E171" s="134" t="s">
        <v>176</v>
      </c>
      <c r="F171" s="134"/>
      <c r="G171" s="134" t="s">
        <v>177</v>
      </c>
      <c r="H171" s="134"/>
      <c r="I171" s="134"/>
      <c r="J171" s="135">
        <v>159120.01999999999</v>
      </c>
      <c r="K171" s="136"/>
      <c r="L171" s="78" t="s">
        <v>473</v>
      </c>
      <c r="M171" s="98">
        <v>164500</v>
      </c>
      <c r="N171" s="139">
        <v>212729.02</v>
      </c>
      <c r="O171" s="140"/>
      <c r="P171" s="88">
        <f t="shared" si="6"/>
        <v>133.69092085332821</v>
      </c>
      <c r="Q171" s="73">
        <f t="shared" si="7"/>
        <v>129.31855319148934</v>
      </c>
      <c r="R171" s="71"/>
    </row>
    <row r="172" spans="1:18" ht="15">
      <c r="A172" s="81"/>
      <c r="B172" s="134"/>
      <c r="C172" s="134"/>
      <c r="D172" s="71"/>
      <c r="E172" s="134" t="s">
        <v>178</v>
      </c>
      <c r="F172" s="134"/>
      <c r="G172" s="134" t="s">
        <v>179</v>
      </c>
      <c r="H172" s="134"/>
      <c r="I172" s="134"/>
      <c r="J172" s="135">
        <v>159120.01999999999</v>
      </c>
      <c r="K172" s="136"/>
      <c r="L172" s="78" t="s">
        <v>473</v>
      </c>
      <c r="M172" s="98">
        <v>164500</v>
      </c>
      <c r="N172" s="139">
        <v>212729.02</v>
      </c>
      <c r="O172" s="140"/>
      <c r="P172" s="88">
        <f t="shared" si="6"/>
        <v>133.69092085332821</v>
      </c>
      <c r="Q172" s="73">
        <f t="shared" si="7"/>
        <v>129.31855319148934</v>
      </c>
      <c r="R172" s="71"/>
    </row>
    <row r="173" spans="1:18" ht="15">
      <c r="A173" s="81"/>
      <c r="B173" s="134"/>
      <c r="C173" s="134"/>
      <c r="D173" s="71"/>
      <c r="E173" s="134" t="s">
        <v>196</v>
      </c>
      <c r="F173" s="134"/>
      <c r="G173" s="134" t="s">
        <v>197</v>
      </c>
      <c r="H173" s="134"/>
      <c r="I173" s="134"/>
      <c r="J173" s="135">
        <v>153532.51999999999</v>
      </c>
      <c r="K173" s="136"/>
      <c r="L173" s="78" t="s">
        <v>474</v>
      </c>
      <c r="M173" s="98">
        <v>160500</v>
      </c>
      <c r="N173" s="139">
        <v>205473.96</v>
      </c>
      <c r="O173" s="140"/>
      <c r="P173" s="88">
        <f t="shared" si="6"/>
        <v>133.8309043582428</v>
      </c>
      <c r="Q173" s="73">
        <f t="shared" si="7"/>
        <v>128.02115887850468</v>
      </c>
      <c r="R173" s="71"/>
    </row>
    <row r="174" spans="1:18" s="69" customFormat="1" ht="15">
      <c r="A174" s="83"/>
      <c r="B174" s="196" t="s">
        <v>475</v>
      </c>
      <c r="C174" s="196"/>
      <c r="D174" s="84"/>
      <c r="E174" s="196" t="s">
        <v>200</v>
      </c>
      <c r="F174" s="196"/>
      <c r="G174" s="196" t="s">
        <v>201</v>
      </c>
      <c r="H174" s="196"/>
      <c r="I174" s="196"/>
      <c r="J174" s="198">
        <v>54</v>
      </c>
      <c r="K174" s="198"/>
      <c r="L174" s="85" t="s">
        <v>246</v>
      </c>
      <c r="M174" s="100">
        <v>1000</v>
      </c>
      <c r="N174" s="151">
        <v>1752.7</v>
      </c>
      <c r="O174" s="152"/>
      <c r="P174" s="88">
        <f t="shared" si="6"/>
        <v>3245.7407407407409</v>
      </c>
      <c r="Q174" s="73">
        <f t="shared" si="7"/>
        <v>175.27</v>
      </c>
      <c r="R174" s="84"/>
    </row>
    <row r="175" spans="1:18" s="69" customFormat="1" ht="15">
      <c r="A175" s="83"/>
      <c r="B175" s="196" t="s">
        <v>476</v>
      </c>
      <c r="C175" s="196"/>
      <c r="D175" s="84"/>
      <c r="E175" s="196" t="s">
        <v>200</v>
      </c>
      <c r="F175" s="196"/>
      <c r="G175" s="197" t="s">
        <v>207</v>
      </c>
      <c r="H175" s="197"/>
      <c r="I175" s="197"/>
      <c r="J175" s="198">
        <v>7103.91</v>
      </c>
      <c r="K175" s="198"/>
      <c r="L175" s="85" t="s">
        <v>220</v>
      </c>
      <c r="M175" s="100" t="s">
        <v>220</v>
      </c>
      <c r="N175" s="151">
        <v>3729.38</v>
      </c>
      <c r="O175" s="152"/>
      <c r="P175" s="88">
        <f t="shared" si="6"/>
        <v>52.497568240588635</v>
      </c>
      <c r="Q175" s="73">
        <f t="shared" si="7"/>
        <v>93.234499999999997</v>
      </c>
      <c r="R175" s="84"/>
    </row>
    <row r="176" spans="1:18" s="69" customFormat="1" ht="15">
      <c r="A176" s="83"/>
      <c r="B176" s="196" t="s">
        <v>477</v>
      </c>
      <c r="C176" s="196"/>
      <c r="D176" s="84"/>
      <c r="E176" s="196" t="s">
        <v>200</v>
      </c>
      <c r="F176" s="196"/>
      <c r="G176" s="197" t="s">
        <v>210</v>
      </c>
      <c r="H176" s="197"/>
      <c r="I176" s="197"/>
      <c r="J176" s="198">
        <v>7794.9</v>
      </c>
      <c r="K176" s="198"/>
      <c r="L176" s="85" t="s">
        <v>220</v>
      </c>
      <c r="M176" s="100">
        <v>2000</v>
      </c>
      <c r="N176" s="151">
        <v>0</v>
      </c>
      <c r="O176" s="152"/>
      <c r="P176" s="88">
        <f t="shared" si="6"/>
        <v>0</v>
      </c>
      <c r="Q176" s="73">
        <f t="shared" si="7"/>
        <v>0</v>
      </c>
      <c r="R176" s="84"/>
    </row>
    <row r="177" spans="1:18" s="69" customFormat="1" ht="15">
      <c r="A177" s="83"/>
      <c r="B177" s="196" t="s">
        <v>478</v>
      </c>
      <c r="C177" s="196"/>
      <c r="D177" s="84"/>
      <c r="E177" s="196" t="s">
        <v>200</v>
      </c>
      <c r="F177" s="196"/>
      <c r="G177" s="197" t="s">
        <v>213</v>
      </c>
      <c r="H177" s="197"/>
      <c r="I177" s="197"/>
      <c r="J177" s="198">
        <v>6328.34</v>
      </c>
      <c r="K177" s="198"/>
      <c r="L177" s="85" t="s">
        <v>360</v>
      </c>
      <c r="M177" s="100">
        <v>6000</v>
      </c>
      <c r="N177" s="151">
        <v>5961.95</v>
      </c>
      <c r="O177" s="152"/>
      <c r="P177" s="88">
        <f t="shared" si="6"/>
        <v>94.210330039157185</v>
      </c>
      <c r="Q177" s="73">
        <f t="shared" si="7"/>
        <v>99.365833333333327</v>
      </c>
      <c r="R177" s="84"/>
    </row>
    <row r="178" spans="1:18" s="69" customFormat="1" ht="15">
      <c r="A178" s="83"/>
      <c r="B178" s="196" t="s">
        <v>479</v>
      </c>
      <c r="C178" s="196"/>
      <c r="D178" s="84"/>
      <c r="E178" s="196" t="s">
        <v>425</v>
      </c>
      <c r="F178" s="196"/>
      <c r="G178" s="197" t="s">
        <v>426</v>
      </c>
      <c r="H178" s="197"/>
      <c r="I178" s="197"/>
      <c r="J178" s="199">
        <v>126382.87</v>
      </c>
      <c r="K178" s="198"/>
      <c r="L178" s="85" t="s">
        <v>480</v>
      </c>
      <c r="M178" s="100">
        <v>133500</v>
      </c>
      <c r="N178" s="151">
        <v>158100.32999999999</v>
      </c>
      <c r="O178" s="152"/>
      <c r="P178" s="88">
        <f t="shared" si="6"/>
        <v>125.09632832360904</v>
      </c>
      <c r="Q178" s="73">
        <f t="shared" si="7"/>
        <v>118.42721348314606</v>
      </c>
      <c r="R178" s="84"/>
    </row>
    <row r="179" spans="1:18" s="69" customFormat="1" ht="15">
      <c r="A179" s="83"/>
      <c r="B179" s="196" t="s">
        <v>481</v>
      </c>
      <c r="C179" s="196"/>
      <c r="D179" s="84"/>
      <c r="E179" s="196" t="s">
        <v>215</v>
      </c>
      <c r="F179" s="196"/>
      <c r="G179" s="197" t="s">
        <v>482</v>
      </c>
      <c r="H179" s="197"/>
      <c r="I179" s="197"/>
      <c r="J179" s="198">
        <v>4760</v>
      </c>
      <c r="K179" s="198"/>
      <c r="L179" s="85" t="s">
        <v>360</v>
      </c>
      <c r="M179" s="100">
        <v>10000</v>
      </c>
      <c r="N179" s="151">
        <v>10258</v>
      </c>
      <c r="O179" s="152"/>
      <c r="P179" s="88">
        <f t="shared" si="6"/>
        <v>215.50420168067225</v>
      </c>
      <c r="Q179" s="73">
        <f t="shared" si="7"/>
        <v>102.58</v>
      </c>
      <c r="R179" s="84"/>
    </row>
    <row r="180" spans="1:18" s="69" customFormat="1" ht="15">
      <c r="A180" s="83"/>
      <c r="B180" s="196" t="s">
        <v>483</v>
      </c>
      <c r="C180" s="196"/>
      <c r="D180" s="84"/>
      <c r="E180" s="196" t="s">
        <v>225</v>
      </c>
      <c r="F180" s="196"/>
      <c r="G180" s="197" t="s">
        <v>484</v>
      </c>
      <c r="H180" s="197"/>
      <c r="I180" s="197"/>
      <c r="J180" s="198">
        <v>0</v>
      </c>
      <c r="K180" s="198"/>
      <c r="L180" s="85" t="s">
        <v>246</v>
      </c>
      <c r="M180" s="100">
        <v>1000</v>
      </c>
      <c r="N180" s="151">
        <v>36</v>
      </c>
      <c r="O180" s="152"/>
      <c r="P180" s="88" t="e">
        <f t="shared" si="6"/>
        <v>#DIV/0!</v>
      </c>
      <c r="Q180" s="73">
        <f t="shared" si="7"/>
        <v>3.5999999999999996</v>
      </c>
      <c r="R180" s="84"/>
    </row>
    <row r="181" spans="1:18" ht="15">
      <c r="A181" s="81"/>
      <c r="B181" s="156" t="s">
        <v>485</v>
      </c>
      <c r="C181" s="156"/>
      <c r="D181" s="71"/>
      <c r="E181" s="156" t="s">
        <v>230</v>
      </c>
      <c r="F181" s="156"/>
      <c r="G181" s="163" t="s">
        <v>231</v>
      </c>
      <c r="H181" s="163"/>
      <c r="I181" s="163"/>
      <c r="J181" s="157">
        <v>1108.5</v>
      </c>
      <c r="K181" s="158"/>
      <c r="L181" s="74" t="s">
        <v>279</v>
      </c>
      <c r="M181" s="96">
        <v>3000</v>
      </c>
      <c r="N181" s="141">
        <v>25635.599999999999</v>
      </c>
      <c r="O181" s="142"/>
      <c r="P181" s="88">
        <f t="shared" si="6"/>
        <v>2312.6387009472255</v>
      </c>
      <c r="Q181" s="73">
        <f t="shared" si="7"/>
        <v>854.52</v>
      </c>
      <c r="R181" s="71"/>
    </row>
    <row r="182" spans="1:18" ht="15">
      <c r="A182" s="81"/>
      <c r="B182" s="134"/>
      <c r="C182" s="134"/>
      <c r="D182" s="71"/>
      <c r="E182" s="134" t="s">
        <v>236</v>
      </c>
      <c r="F182" s="134"/>
      <c r="G182" s="200" t="s">
        <v>237</v>
      </c>
      <c r="H182" s="200"/>
      <c r="I182" s="200"/>
      <c r="J182" s="136">
        <v>5587.5</v>
      </c>
      <c r="K182" s="136"/>
      <c r="L182" s="78" t="s">
        <v>486</v>
      </c>
      <c r="M182" s="98">
        <v>4000</v>
      </c>
      <c r="N182" s="139">
        <v>7255.06</v>
      </c>
      <c r="O182" s="140"/>
      <c r="P182" s="88">
        <f t="shared" si="6"/>
        <v>129.84447427293065</v>
      </c>
      <c r="Q182" s="73">
        <f t="shared" si="7"/>
        <v>181.37650000000002</v>
      </c>
      <c r="R182" s="71"/>
    </row>
    <row r="183" spans="1:18" ht="15">
      <c r="A183" s="81"/>
      <c r="B183" s="156" t="s">
        <v>487</v>
      </c>
      <c r="C183" s="156"/>
      <c r="D183" s="71"/>
      <c r="E183" s="156" t="s">
        <v>248</v>
      </c>
      <c r="F183" s="156"/>
      <c r="G183" s="163" t="s">
        <v>488</v>
      </c>
      <c r="H183" s="163"/>
      <c r="I183" s="163"/>
      <c r="J183" s="158">
        <v>3915</v>
      </c>
      <c r="K183" s="158"/>
      <c r="L183" s="74" t="s">
        <v>279</v>
      </c>
      <c r="M183" s="96">
        <v>3000</v>
      </c>
      <c r="N183" s="141">
        <v>5560.56</v>
      </c>
      <c r="O183" s="142"/>
      <c r="P183" s="88">
        <f t="shared" si="6"/>
        <v>142.03218390804599</v>
      </c>
      <c r="Q183" s="73">
        <f t="shared" si="7"/>
        <v>185.352</v>
      </c>
      <c r="R183" s="71"/>
    </row>
    <row r="184" spans="1:18" ht="15">
      <c r="A184" s="81"/>
      <c r="B184" s="156" t="s">
        <v>489</v>
      </c>
      <c r="C184" s="156"/>
      <c r="D184" s="71"/>
      <c r="E184" s="156" t="s">
        <v>271</v>
      </c>
      <c r="F184" s="156"/>
      <c r="G184" s="163" t="s">
        <v>490</v>
      </c>
      <c r="H184" s="163"/>
      <c r="I184" s="163"/>
      <c r="J184" s="158">
        <v>1672.5</v>
      </c>
      <c r="K184" s="158"/>
      <c r="L184" s="74" t="s">
        <v>246</v>
      </c>
      <c r="M184" s="96">
        <v>1000</v>
      </c>
      <c r="N184" s="141">
        <v>1694.5</v>
      </c>
      <c r="O184" s="142"/>
      <c r="P184" s="88">
        <f t="shared" si="6"/>
        <v>101.31539611360239</v>
      </c>
      <c r="Q184" s="73">
        <f t="shared" si="7"/>
        <v>169.45</v>
      </c>
      <c r="R184" s="71"/>
    </row>
    <row r="185" spans="1:18" ht="15">
      <c r="A185" s="81"/>
      <c r="B185" s="134"/>
      <c r="C185" s="134"/>
      <c r="D185" s="71"/>
      <c r="E185" s="134" t="s">
        <v>322</v>
      </c>
      <c r="F185" s="134"/>
      <c r="G185" s="200" t="s">
        <v>323</v>
      </c>
      <c r="H185" s="200"/>
      <c r="I185" s="200"/>
      <c r="J185" s="136">
        <v>46282.31</v>
      </c>
      <c r="K185" s="136"/>
      <c r="L185" s="78">
        <v>0</v>
      </c>
      <c r="M185" s="98">
        <v>0</v>
      </c>
      <c r="N185" s="139">
        <v>0</v>
      </c>
      <c r="O185" s="140"/>
      <c r="P185" s="88">
        <f t="shared" si="6"/>
        <v>0</v>
      </c>
      <c r="Q185" s="73" t="e">
        <f t="shared" si="7"/>
        <v>#DIV/0!</v>
      </c>
      <c r="R185" s="71"/>
    </row>
    <row r="186" spans="1:18" ht="15">
      <c r="A186" s="81"/>
      <c r="B186" s="134"/>
      <c r="C186" s="134"/>
      <c r="D186" s="71"/>
      <c r="E186" s="134" t="s">
        <v>324</v>
      </c>
      <c r="F186" s="134"/>
      <c r="G186" s="200" t="s">
        <v>325</v>
      </c>
      <c r="H186" s="200"/>
      <c r="I186" s="200"/>
      <c r="J186" s="136">
        <v>46282.31</v>
      </c>
      <c r="K186" s="136"/>
      <c r="L186" s="78">
        <v>0</v>
      </c>
      <c r="M186" s="98">
        <v>0</v>
      </c>
      <c r="N186" s="139">
        <v>0</v>
      </c>
      <c r="O186" s="140"/>
      <c r="P186" s="88">
        <f t="shared" si="6"/>
        <v>0</v>
      </c>
      <c r="Q186" s="73" t="e">
        <f t="shared" si="7"/>
        <v>#DIV/0!</v>
      </c>
      <c r="R186" s="71"/>
    </row>
    <row r="187" spans="1:18" ht="15">
      <c r="A187" s="81"/>
      <c r="B187" s="134"/>
      <c r="C187" s="134"/>
      <c r="D187" s="71"/>
      <c r="E187" s="134" t="s">
        <v>326</v>
      </c>
      <c r="F187" s="134"/>
      <c r="G187" s="200" t="s">
        <v>327</v>
      </c>
      <c r="H187" s="200"/>
      <c r="I187" s="200"/>
      <c r="J187" s="136">
        <v>46282.31</v>
      </c>
      <c r="K187" s="136"/>
      <c r="L187" s="78">
        <v>0</v>
      </c>
      <c r="M187" s="98">
        <v>0</v>
      </c>
      <c r="N187" s="139">
        <v>0</v>
      </c>
      <c r="O187" s="140"/>
      <c r="P187" s="88">
        <f t="shared" si="6"/>
        <v>0</v>
      </c>
      <c r="Q187" s="73" t="e">
        <f t="shared" si="7"/>
        <v>#DIV/0!</v>
      </c>
      <c r="R187" s="71"/>
    </row>
    <row r="188" spans="1:18" ht="15">
      <c r="A188" s="81"/>
      <c r="B188" s="156" t="s">
        <v>492</v>
      </c>
      <c r="C188" s="156"/>
      <c r="D188" s="71"/>
      <c r="E188" s="156" t="s">
        <v>336</v>
      </c>
      <c r="F188" s="156"/>
      <c r="G188" s="163" t="s">
        <v>491</v>
      </c>
      <c r="H188" s="163"/>
      <c r="I188" s="163"/>
      <c r="J188" s="158">
        <v>46282.31</v>
      </c>
      <c r="K188" s="158"/>
      <c r="L188" s="74">
        <v>0</v>
      </c>
      <c r="M188" s="96">
        <v>0</v>
      </c>
      <c r="N188" s="141">
        <v>0</v>
      </c>
      <c r="O188" s="142"/>
      <c r="P188" s="88">
        <f t="shared" si="6"/>
        <v>0</v>
      </c>
      <c r="Q188" s="73" t="e">
        <f t="shared" si="7"/>
        <v>#DIV/0!</v>
      </c>
      <c r="R188" s="71"/>
    </row>
    <row r="189" spans="1:18" ht="16">
      <c r="A189" s="82"/>
      <c r="B189" s="75"/>
      <c r="C189" s="165"/>
      <c r="D189" s="165"/>
      <c r="E189" s="165" t="s">
        <v>493</v>
      </c>
      <c r="F189" s="165"/>
      <c r="G189" s="201" t="s">
        <v>494</v>
      </c>
      <c r="H189" s="201"/>
      <c r="I189" s="201"/>
      <c r="J189" s="175">
        <v>41495.019999999997</v>
      </c>
      <c r="K189" s="176"/>
      <c r="L189" s="76" t="s">
        <v>495</v>
      </c>
      <c r="M189" s="97">
        <v>446700</v>
      </c>
      <c r="N189" s="149">
        <v>439494.24</v>
      </c>
      <c r="O189" s="150"/>
      <c r="P189" s="88">
        <f t="shared" si="6"/>
        <v>1059.1493629837992</v>
      </c>
      <c r="Q189" s="77">
        <f t="shared" si="7"/>
        <v>98.386890530557409</v>
      </c>
      <c r="R189" s="71"/>
    </row>
    <row r="190" spans="1:18" ht="15">
      <c r="A190" s="81"/>
      <c r="B190" s="71"/>
      <c r="C190" s="156"/>
      <c r="D190" s="156"/>
      <c r="E190" s="164" t="s">
        <v>496</v>
      </c>
      <c r="F190" s="164"/>
      <c r="G190" s="163" t="s">
        <v>497</v>
      </c>
      <c r="H190" s="163"/>
      <c r="I190" s="163"/>
      <c r="J190" s="157">
        <v>41495.019999999997</v>
      </c>
      <c r="K190" s="158"/>
      <c r="L190" s="74" t="s">
        <v>495</v>
      </c>
      <c r="M190" s="96">
        <v>16000</v>
      </c>
      <c r="N190" s="141">
        <v>13621.15</v>
      </c>
      <c r="O190" s="142"/>
      <c r="P190" s="88">
        <f t="shared" si="6"/>
        <v>32.825987311248433</v>
      </c>
      <c r="Q190" s="73">
        <f t="shared" si="7"/>
        <v>85.132187500000001</v>
      </c>
      <c r="R190" s="71"/>
    </row>
    <row r="191" spans="1:18" ht="15">
      <c r="A191" s="81"/>
      <c r="B191" s="71"/>
      <c r="C191" s="156"/>
      <c r="D191" s="156"/>
      <c r="E191" s="156" t="s">
        <v>498</v>
      </c>
      <c r="F191" s="156"/>
      <c r="G191" s="163" t="s">
        <v>499</v>
      </c>
      <c r="H191" s="163"/>
      <c r="I191" s="163"/>
      <c r="J191" s="157">
        <v>41495.019999999997</v>
      </c>
      <c r="K191" s="158"/>
      <c r="L191" s="74" t="s">
        <v>495</v>
      </c>
      <c r="M191" s="96">
        <v>16000</v>
      </c>
      <c r="N191" s="141">
        <v>13621.15</v>
      </c>
      <c r="O191" s="142"/>
      <c r="P191" s="88">
        <f t="shared" si="6"/>
        <v>32.825987311248433</v>
      </c>
      <c r="Q191" s="73">
        <f t="shared" si="7"/>
        <v>85.132187500000001</v>
      </c>
      <c r="R191" s="71"/>
    </row>
    <row r="192" spans="1:18" ht="15">
      <c r="A192" s="81"/>
      <c r="B192" s="71"/>
      <c r="C192" s="156"/>
      <c r="D192" s="156"/>
      <c r="E192" s="156" t="s">
        <v>174</v>
      </c>
      <c r="F192" s="156"/>
      <c r="G192" s="163" t="s">
        <v>175</v>
      </c>
      <c r="H192" s="163"/>
      <c r="I192" s="163"/>
      <c r="J192" s="157">
        <v>41495.019999999997</v>
      </c>
      <c r="K192" s="158"/>
      <c r="L192" s="74" t="s">
        <v>495</v>
      </c>
      <c r="M192" s="96">
        <v>16000</v>
      </c>
      <c r="N192" s="141">
        <v>13621.15</v>
      </c>
      <c r="O192" s="142"/>
      <c r="P192" s="88">
        <f t="shared" si="6"/>
        <v>32.825987311248433</v>
      </c>
      <c r="Q192" s="73">
        <f t="shared" si="7"/>
        <v>85.132187500000001</v>
      </c>
      <c r="R192" s="71"/>
    </row>
    <row r="193" spans="1:18" ht="15">
      <c r="A193" s="81"/>
      <c r="B193" s="134"/>
      <c r="C193" s="134"/>
      <c r="D193" s="71"/>
      <c r="E193" s="134" t="s">
        <v>176</v>
      </c>
      <c r="F193" s="134"/>
      <c r="G193" s="200" t="s">
        <v>177</v>
      </c>
      <c r="H193" s="200"/>
      <c r="I193" s="200"/>
      <c r="J193" s="135">
        <v>41495.019999999997</v>
      </c>
      <c r="K193" s="136"/>
      <c r="L193" s="78" t="s">
        <v>500</v>
      </c>
      <c r="M193" s="98">
        <v>16000</v>
      </c>
      <c r="N193" s="139">
        <v>13621.15</v>
      </c>
      <c r="O193" s="140"/>
      <c r="P193" s="88">
        <f t="shared" si="6"/>
        <v>32.825987311248433</v>
      </c>
      <c r="Q193" s="73">
        <f t="shared" si="7"/>
        <v>85.132187500000001</v>
      </c>
      <c r="R193" s="71"/>
    </row>
    <row r="194" spans="1:18" ht="15">
      <c r="A194" s="81"/>
      <c r="B194" s="134"/>
      <c r="C194" s="134"/>
      <c r="D194" s="71"/>
      <c r="E194" s="134" t="s">
        <v>178</v>
      </c>
      <c r="F194" s="134"/>
      <c r="G194" s="200" t="s">
        <v>179</v>
      </c>
      <c r="H194" s="200"/>
      <c r="I194" s="200"/>
      <c r="J194" s="135">
        <v>41495.019999999997</v>
      </c>
      <c r="K194" s="136"/>
      <c r="L194" s="78" t="s">
        <v>500</v>
      </c>
      <c r="M194" s="98">
        <v>16000</v>
      </c>
      <c r="N194" s="139">
        <v>13621.15</v>
      </c>
      <c r="O194" s="140"/>
      <c r="P194" s="88">
        <f t="shared" si="6"/>
        <v>32.825987311248433</v>
      </c>
      <c r="Q194" s="73">
        <f t="shared" si="7"/>
        <v>85.132187500000001</v>
      </c>
      <c r="R194" s="71"/>
    </row>
    <row r="195" spans="1:18" ht="15">
      <c r="A195" s="81"/>
      <c r="B195" s="134"/>
      <c r="C195" s="134"/>
      <c r="D195" s="71"/>
      <c r="E195" s="134" t="s">
        <v>196</v>
      </c>
      <c r="F195" s="134"/>
      <c r="G195" s="200" t="s">
        <v>197</v>
      </c>
      <c r="H195" s="200"/>
      <c r="I195" s="200"/>
      <c r="J195" s="135">
        <v>20563.12</v>
      </c>
      <c r="K195" s="136"/>
      <c r="L195" s="78" t="s">
        <v>288</v>
      </c>
      <c r="M195" s="98" t="s">
        <v>288</v>
      </c>
      <c r="N195" s="139">
        <v>13621.15</v>
      </c>
      <c r="O195" s="140"/>
      <c r="P195" s="88">
        <f t="shared" si="6"/>
        <v>66.240677484739678</v>
      </c>
      <c r="Q195" s="73">
        <f t="shared" si="7"/>
        <v>113.50958333333332</v>
      </c>
      <c r="R195" s="71"/>
    </row>
    <row r="196" spans="1:18" ht="15">
      <c r="A196" s="81"/>
      <c r="B196" s="156" t="s">
        <v>501</v>
      </c>
      <c r="C196" s="156"/>
      <c r="D196" s="71"/>
      <c r="E196" s="156" t="s">
        <v>200</v>
      </c>
      <c r="F196" s="156"/>
      <c r="G196" s="163" t="s">
        <v>201</v>
      </c>
      <c r="H196" s="163"/>
      <c r="I196" s="163"/>
      <c r="J196" s="158">
        <v>0</v>
      </c>
      <c r="K196" s="158"/>
      <c r="L196" s="74" t="s">
        <v>380</v>
      </c>
      <c r="M196" s="96">
        <v>0</v>
      </c>
      <c r="N196" s="141">
        <v>0</v>
      </c>
      <c r="O196" s="142"/>
      <c r="P196" s="88" t="e">
        <f t="shared" si="6"/>
        <v>#DIV/0!</v>
      </c>
      <c r="Q196" s="73" t="e">
        <f t="shared" si="7"/>
        <v>#DIV/0!</v>
      </c>
      <c r="R196" s="71"/>
    </row>
    <row r="197" spans="1:18" ht="15">
      <c r="A197" s="81"/>
      <c r="B197" s="156" t="s">
        <v>502</v>
      </c>
      <c r="C197" s="156"/>
      <c r="D197" s="71"/>
      <c r="E197" s="156" t="s">
        <v>200</v>
      </c>
      <c r="F197" s="156"/>
      <c r="G197" s="163" t="s">
        <v>207</v>
      </c>
      <c r="H197" s="163"/>
      <c r="I197" s="163"/>
      <c r="J197" s="158">
        <v>6207.96</v>
      </c>
      <c r="K197" s="158"/>
      <c r="L197" s="74" t="s">
        <v>246</v>
      </c>
      <c r="M197" s="96">
        <v>6000</v>
      </c>
      <c r="N197" s="141">
        <v>6274.63</v>
      </c>
      <c r="O197" s="142"/>
      <c r="P197" s="88">
        <f t="shared" si="6"/>
        <v>101.07394377541092</v>
      </c>
      <c r="Q197" s="73">
        <f t="shared" si="7"/>
        <v>104.57716666666667</v>
      </c>
      <c r="R197" s="71"/>
    </row>
    <row r="198" spans="1:18" ht="15">
      <c r="A198" s="81"/>
      <c r="B198" s="156" t="s">
        <v>503</v>
      </c>
      <c r="C198" s="156"/>
      <c r="D198" s="71"/>
      <c r="E198" s="156" t="s">
        <v>200</v>
      </c>
      <c r="F198" s="156"/>
      <c r="G198" s="163" t="s">
        <v>210</v>
      </c>
      <c r="H198" s="163"/>
      <c r="I198" s="163"/>
      <c r="J198" s="158">
        <v>0</v>
      </c>
      <c r="K198" s="158"/>
      <c r="L198" s="74" t="s">
        <v>246</v>
      </c>
      <c r="M198" s="96">
        <v>0</v>
      </c>
      <c r="N198" s="141">
        <v>0</v>
      </c>
      <c r="O198" s="142"/>
      <c r="P198" s="88" t="e">
        <f t="shared" si="6"/>
        <v>#DIV/0!</v>
      </c>
      <c r="Q198" s="73" t="e">
        <f t="shared" si="7"/>
        <v>#DIV/0!</v>
      </c>
      <c r="R198" s="71"/>
    </row>
    <row r="199" spans="1:18" ht="15">
      <c r="A199" s="81"/>
      <c r="B199" s="156" t="s">
        <v>504</v>
      </c>
      <c r="C199" s="156"/>
      <c r="D199" s="71"/>
      <c r="E199" s="156" t="s">
        <v>215</v>
      </c>
      <c r="F199" s="156"/>
      <c r="G199" s="163" t="s">
        <v>219</v>
      </c>
      <c r="H199" s="163"/>
      <c r="I199" s="163"/>
      <c r="J199" s="158">
        <v>637.30999999999995</v>
      </c>
      <c r="K199" s="158"/>
      <c r="L199" s="74" t="s">
        <v>380</v>
      </c>
      <c r="M199" s="96">
        <v>0</v>
      </c>
      <c r="N199" s="141">
        <v>0</v>
      </c>
      <c r="O199" s="142"/>
      <c r="P199" s="88">
        <f t="shared" si="6"/>
        <v>0</v>
      </c>
      <c r="Q199" s="73" t="e">
        <f t="shared" si="7"/>
        <v>#DIV/0!</v>
      </c>
      <c r="R199" s="71"/>
    </row>
    <row r="200" spans="1:18" ht="15">
      <c r="A200" s="81"/>
      <c r="B200" s="156" t="s">
        <v>505</v>
      </c>
      <c r="C200" s="156"/>
      <c r="D200" s="71"/>
      <c r="E200" s="156" t="s">
        <v>225</v>
      </c>
      <c r="F200" s="156"/>
      <c r="G200" s="163" t="s">
        <v>368</v>
      </c>
      <c r="H200" s="163"/>
      <c r="I200" s="163"/>
      <c r="J200" s="157">
        <v>8931.94</v>
      </c>
      <c r="K200" s="158"/>
      <c r="L200" s="74" t="s">
        <v>246</v>
      </c>
      <c r="M200" s="96">
        <v>4000</v>
      </c>
      <c r="N200" s="141">
        <v>7346.52</v>
      </c>
      <c r="O200" s="142"/>
      <c r="P200" s="88">
        <f t="shared" si="6"/>
        <v>82.24999272274556</v>
      </c>
      <c r="Q200" s="73">
        <f t="shared" si="7"/>
        <v>183.66300000000001</v>
      </c>
      <c r="R200" s="71"/>
    </row>
    <row r="201" spans="1:18" ht="15">
      <c r="A201" s="81"/>
      <c r="B201" s="156" t="s">
        <v>506</v>
      </c>
      <c r="C201" s="156"/>
      <c r="D201" s="71"/>
      <c r="E201" s="156" t="s">
        <v>225</v>
      </c>
      <c r="F201" s="156"/>
      <c r="G201" s="163" t="s">
        <v>507</v>
      </c>
      <c r="H201" s="163"/>
      <c r="I201" s="163"/>
      <c r="J201" s="158">
        <v>804.59</v>
      </c>
      <c r="K201" s="158"/>
      <c r="L201" s="74" t="s">
        <v>246</v>
      </c>
      <c r="M201" s="96">
        <v>0</v>
      </c>
      <c r="N201" s="141">
        <v>0</v>
      </c>
      <c r="O201" s="142"/>
      <c r="P201" s="88">
        <f t="shared" si="6"/>
        <v>0</v>
      </c>
      <c r="Q201" s="73" t="e">
        <f t="shared" si="7"/>
        <v>#DIV/0!</v>
      </c>
      <c r="R201" s="71"/>
    </row>
    <row r="202" spans="1:18" ht="15">
      <c r="A202" s="81"/>
      <c r="B202" s="156" t="s">
        <v>508</v>
      </c>
      <c r="C202" s="156"/>
      <c r="D202" s="71"/>
      <c r="E202" s="156" t="s">
        <v>230</v>
      </c>
      <c r="F202" s="156"/>
      <c r="G202" s="163" t="s">
        <v>231</v>
      </c>
      <c r="H202" s="163"/>
      <c r="I202" s="163"/>
      <c r="J202" s="157">
        <v>3981.32</v>
      </c>
      <c r="K202" s="158"/>
      <c r="L202" s="74" t="s">
        <v>380</v>
      </c>
      <c r="M202" s="96">
        <v>1000</v>
      </c>
      <c r="N202" s="141">
        <v>0</v>
      </c>
      <c r="O202" s="142"/>
      <c r="P202" s="88">
        <f t="shared" si="6"/>
        <v>0</v>
      </c>
      <c r="Q202" s="73">
        <f t="shared" si="7"/>
        <v>0</v>
      </c>
      <c r="R202" s="71"/>
    </row>
    <row r="203" spans="1:18" ht="15">
      <c r="A203" s="81"/>
      <c r="B203" s="156" t="s">
        <v>509</v>
      </c>
      <c r="C203" s="156"/>
      <c r="D203" s="71"/>
      <c r="E203" s="156" t="s">
        <v>233</v>
      </c>
      <c r="F203" s="156"/>
      <c r="G203" s="163" t="s">
        <v>510</v>
      </c>
      <c r="H203" s="163"/>
      <c r="I203" s="163"/>
      <c r="J203" s="158">
        <v>0</v>
      </c>
      <c r="K203" s="158"/>
      <c r="L203" s="74" t="s">
        <v>380</v>
      </c>
      <c r="M203" s="96">
        <v>1000</v>
      </c>
      <c r="N203" s="141">
        <v>0</v>
      </c>
      <c r="O203" s="142"/>
      <c r="P203" s="88" t="e">
        <f t="shared" ref="P203:P266" si="8">N203/J203*100</f>
        <v>#DIV/0!</v>
      </c>
      <c r="Q203" s="73">
        <f t="shared" ref="Q203:Q266" si="9">N203/M203*100</f>
        <v>0</v>
      </c>
      <c r="R203" s="71"/>
    </row>
    <row r="204" spans="1:18" ht="15">
      <c r="A204" s="81"/>
      <c r="B204" s="134"/>
      <c r="C204" s="134"/>
      <c r="D204" s="71"/>
      <c r="E204" s="134" t="s">
        <v>236</v>
      </c>
      <c r="F204" s="134"/>
      <c r="G204" s="200" t="s">
        <v>237</v>
      </c>
      <c r="H204" s="200"/>
      <c r="I204" s="200"/>
      <c r="J204" s="136">
        <v>20931.900000000001</v>
      </c>
      <c r="K204" s="136"/>
      <c r="L204" s="78" t="s">
        <v>220</v>
      </c>
      <c r="M204" s="98" t="s">
        <v>220</v>
      </c>
      <c r="N204" s="139">
        <v>0</v>
      </c>
      <c r="O204" s="140"/>
      <c r="P204" s="88">
        <f t="shared" si="8"/>
        <v>0</v>
      </c>
      <c r="Q204" s="73">
        <f t="shared" si="9"/>
        <v>0</v>
      </c>
      <c r="R204" s="71"/>
    </row>
    <row r="205" spans="1:18" ht="15">
      <c r="A205" s="81"/>
      <c r="B205" s="156" t="s">
        <v>511</v>
      </c>
      <c r="C205" s="156"/>
      <c r="D205" s="71"/>
      <c r="E205" s="156" t="s">
        <v>248</v>
      </c>
      <c r="F205" s="156"/>
      <c r="G205" s="163" t="s">
        <v>374</v>
      </c>
      <c r="H205" s="163"/>
      <c r="I205" s="163"/>
      <c r="J205" s="158">
        <v>0</v>
      </c>
      <c r="K205" s="158"/>
      <c r="L205" s="74" t="s">
        <v>246</v>
      </c>
      <c r="M205" s="96" t="s">
        <v>246</v>
      </c>
      <c r="N205" s="141">
        <v>0</v>
      </c>
      <c r="O205" s="142"/>
      <c r="P205" s="88" t="e">
        <f t="shared" si="8"/>
        <v>#DIV/0!</v>
      </c>
      <c r="Q205" s="73">
        <f t="shared" si="9"/>
        <v>0</v>
      </c>
      <c r="R205" s="71"/>
    </row>
    <row r="206" spans="1:18" ht="15">
      <c r="A206" s="81"/>
      <c r="B206" s="156" t="s">
        <v>512</v>
      </c>
      <c r="C206" s="156"/>
      <c r="D206" s="71"/>
      <c r="E206" s="156" t="s">
        <v>248</v>
      </c>
      <c r="F206" s="156"/>
      <c r="G206" s="163" t="s">
        <v>376</v>
      </c>
      <c r="H206" s="163"/>
      <c r="I206" s="163"/>
      <c r="J206" s="158">
        <v>20931.900000000001</v>
      </c>
      <c r="K206" s="158"/>
      <c r="L206" s="74" t="s">
        <v>246</v>
      </c>
      <c r="M206" s="96" t="s">
        <v>246</v>
      </c>
      <c r="N206" s="141">
        <v>0</v>
      </c>
      <c r="O206" s="142"/>
      <c r="P206" s="88">
        <f t="shared" si="8"/>
        <v>0</v>
      </c>
      <c r="Q206" s="73">
        <f t="shared" si="9"/>
        <v>0</v>
      </c>
      <c r="R206" s="71"/>
    </row>
    <row r="207" spans="1:18" ht="15">
      <c r="A207" s="81"/>
      <c r="B207" s="134"/>
      <c r="C207" s="134"/>
      <c r="D207" s="71"/>
      <c r="E207" s="134" t="s">
        <v>322</v>
      </c>
      <c r="F207" s="134"/>
      <c r="G207" s="200" t="s">
        <v>323</v>
      </c>
      <c r="H207" s="200"/>
      <c r="I207" s="200"/>
      <c r="J207" s="136">
        <v>0</v>
      </c>
      <c r="K207" s="136"/>
      <c r="L207" s="78" t="s">
        <v>279</v>
      </c>
      <c r="M207" s="98">
        <v>0</v>
      </c>
      <c r="N207" s="139">
        <v>0</v>
      </c>
      <c r="O207" s="140"/>
      <c r="P207" s="88" t="e">
        <f t="shared" si="8"/>
        <v>#DIV/0!</v>
      </c>
      <c r="Q207" s="73" t="e">
        <f t="shared" si="9"/>
        <v>#DIV/0!</v>
      </c>
      <c r="R207" s="71"/>
    </row>
    <row r="208" spans="1:18" ht="15">
      <c r="A208" s="81"/>
      <c r="B208" s="134"/>
      <c r="C208" s="134"/>
      <c r="D208" s="71"/>
      <c r="E208" s="134" t="s">
        <v>324</v>
      </c>
      <c r="F208" s="134"/>
      <c r="G208" s="200" t="s">
        <v>325</v>
      </c>
      <c r="H208" s="200"/>
      <c r="I208" s="200"/>
      <c r="J208" s="136">
        <v>0</v>
      </c>
      <c r="K208" s="136"/>
      <c r="L208" s="78" t="s">
        <v>279</v>
      </c>
      <c r="M208" s="98">
        <v>0</v>
      </c>
      <c r="N208" s="139">
        <v>0</v>
      </c>
      <c r="O208" s="140"/>
      <c r="P208" s="88" t="e">
        <f t="shared" si="8"/>
        <v>#DIV/0!</v>
      </c>
      <c r="Q208" s="73" t="e">
        <f t="shared" si="9"/>
        <v>#DIV/0!</v>
      </c>
      <c r="R208" s="71"/>
    </row>
    <row r="209" spans="1:18" ht="15">
      <c r="A209" s="81"/>
      <c r="B209" s="134"/>
      <c r="C209" s="134"/>
      <c r="D209" s="71"/>
      <c r="E209" s="134" t="s">
        <v>326</v>
      </c>
      <c r="F209" s="134"/>
      <c r="G209" s="200" t="s">
        <v>327</v>
      </c>
      <c r="H209" s="200"/>
      <c r="I209" s="200"/>
      <c r="J209" s="136">
        <v>0</v>
      </c>
      <c r="K209" s="136"/>
      <c r="L209" s="78" t="s">
        <v>279</v>
      </c>
      <c r="M209" s="98">
        <v>0</v>
      </c>
      <c r="N209" s="139">
        <v>0</v>
      </c>
      <c r="O209" s="140"/>
      <c r="P209" s="88" t="e">
        <f t="shared" si="8"/>
        <v>#DIV/0!</v>
      </c>
      <c r="Q209" s="73" t="e">
        <f t="shared" si="9"/>
        <v>#DIV/0!</v>
      </c>
      <c r="R209" s="71"/>
    </row>
    <row r="210" spans="1:18" ht="15">
      <c r="A210" s="81"/>
      <c r="B210" s="156" t="s">
        <v>513</v>
      </c>
      <c r="C210" s="156"/>
      <c r="D210" s="71"/>
      <c r="E210" s="156" t="s">
        <v>383</v>
      </c>
      <c r="F210" s="156"/>
      <c r="G210" s="156" t="s">
        <v>514</v>
      </c>
      <c r="H210" s="156"/>
      <c r="I210" s="156"/>
      <c r="J210" s="158">
        <v>0</v>
      </c>
      <c r="K210" s="158"/>
      <c r="L210" s="74" t="s">
        <v>279</v>
      </c>
      <c r="M210" s="96">
        <v>0</v>
      </c>
      <c r="N210" s="141">
        <v>0</v>
      </c>
      <c r="O210" s="142"/>
      <c r="P210" s="88" t="e">
        <f t="shared" si="8"/>
        <v>#DIV/0!</v>
      </c>
      <c r="Q210" s="73" t="e">
        <f t="shared" si="9"/>
        <v>#DIV/0!</v>
      </c>
      <c r="R210" s="71"/>
    </row>
    <row r="211" spans="1:18" ht="15">
      <c r="A211" s="81"/>
      <c r="B211" s="71"/>
      <c r="C211" s="156"/>
      <c r="D211" s="156"/>
      <c r="E211" s="164" t="s">
        <v>170</v>
      </c>
      <c r="F211" s="164"/>
      <c r="G211" s="156" t="s">
        <v>171</v>
      </c>
      <c r="H211" s="156"/>
      <c r="I211" s="156"/>
      <c r="J211" s="158">
        <v>0</v>
      </c>
      <c r="K211" s="158"/>
      <c r="L211" s="74" t="s">
        <v>155</v>
      </c>
      <c r="M211" s="96">
        <v>430700</v>
      </c>
      <c r="N211" s="141">
        <v>42587309</v>
      </c>
      <c r="O211" s="142"/>
      <c r="P211" s="88" t="e">
        <f t="shared" si="8"/>
        <v>#DIV/0!</v>
      </c>
      <c r="Q211" s="73">
        <f t="shared" si="9"/>
        <v>9887.9287206872541</v>
      </c>
      <c r="R211" s="71"/>
    </row>
    <row r="212" spans="1:18" ht="15">
      <c r="A212" s="81"/>
      <c r="B212" s="71"/>
      <c r="C212" s="156"/>
      <c r="D212" s="156"/>
      <c r="E212" s="156" t="s">
        <v>515</v>
      </c>
      <c r="F212" s="156"/>
      <c r="G212" s="156" t="s">
        <v>516</v>
      </c>
      <c r="H212" s="156"/>
      <c r="I212" s="156"/>
      <c r="J212" s="158">
        <v>0</v>
      </c>
      <c r="K212" s="158"/>
      <c r="L212" s="74" t="s">
        <v>155</v>
      </c>
      <c r="M212" s="96">
        <v>100000</v>
      </c>
      <c r="N212" s="141">
        <v>79086.52</v>
      </c>
      <c r="O212" s="142"/>
      <c r="P212" s="88" t="e">
        <f t="shared" si="8"/>
        <v>#DIV/0!</v>
      </c>
      <c r="Q212" s="73">
        <f t="shared" si="9"/>
        <v>79.086520000000007</v>
      </c>
      <c r="R212" s="71"/>
    </row>
    <row r="213" spans="1:18" ht="15">
      <c r="A213" s="81"/>
      <c r="B213" s="71"/>
      <c r="C213" s="156"/>
      <c r="D213" s="156"/>
      <c r="E213" s="156" t="s">
        <v>174</v>
      </c>
      <c r="F213" s="156"/>
      <c r="G213" s="156" t="s">
        <v>175</v>
      </c>
      <c r="H213" s="156"/>
      <c r="I213" s="156"/>
      <c r="J213" s="158">
        <v>0</v>
      </c>
      <c r="K213" s="158"/>
      <c r="L213" s="74" t="s">
        <v>155</v>
      </c>
      <c r="M213" s="96">
        <v>100000</v>
      </c>
      <c r="N213" s="141">
        <v>79086.52</v>
      </c>
      <c r="O213" s="142"/>
      <c r="P213" s="88" t="e">
        <f t="shared" si="8"/>
        <v>#DIV/0!</v>
      </c>
      <c r="Q213" s="73">
        <f t="shared" si="9"/>
        <v>79.086520000000007</v>
      </c>
      <c r="R213" s="71"/>
    </row>
    <row r="214" spans="1:18" ht="15">
      <c r="A214" s="81"/>
      <c r="B214" s="134"/>
      <c r="C214" s="134"/>
      <c r="D214" s="71"/>
      <c r="E214" s="134" t="s">
        <v>176</v>
      </c>
      <c r="F214" s="134"/>
      <c r="G214" s="200" t="s">
        <v>177</v>
      </c>
      <c r="H214" s="200"/>
      <c r="I214" s="200"/>
      <c r="J214" s="136">
        <v>0</v>
      </c>
      <c r="K214" s="136"/>
      <c r="L214" s="78" t="s">
        <v>155</v>
      </c>
      <c r="M214" s="98">
        <v>100000</v>
      </c>
      <c r="N214" s="139">
        <v>79086.52</v>
      </c>
      <c r="O214" s="140"/>
      <c r="P214" s="88" t="e">
        <f t="shared" si="8"/>
        <v>#DIV/0!</v>
      </c>
      <c r="Q214" s="73">
        <f t="shared" si="9"/>
        <v>79.086520000000007</v>
      </c>
      <c r="R214" s="71"/>
    </row>
    <row r="215" spans="1:18" ht="15">
      <c r="A215" s="81"/>
      <c r="B215" s="134"/>
      <c r="C215" s="134"/>
      <c r="D215" s="71"/>
      <c r="E215" s="134" t="s">
        <v>178</v>
      </c>
      <c r="F215" s="134"/>
      <c r="G215" s="200" t="s">
        <v>179</v>
      </c>
      <c r="H215" s="200"/>
      <c r="I215" s="200"/>
      <c r="J215" s="136">
        <v>0</v>
      </c>
      <c r="K215" s="136"/>
      <c r="L215" s="78" t="s">
        <v>155</v>
      </c>
      <c r="M215" s="98">
        <v>100000</v>
      </c>
      <c r="N215" s="139">
        <v>79086.52</v>
      </c>
      <c r="O215" s="140"/>
      <c r="P215" s="88" t="e">
        <f t="shared" si="8"/>
        <v>#DIV/0!</v>
      </c>
      <c r="Q215" s="73">
        <f t="shared" si="9"/>
        <v>79.086520000000007</v>
      </c>
      <c r="R215" s="71"/>
    </row>
    <row r="216" spans="1:18" ht="15">
      <c r="A216" s="81"/>
      <c r="B216" s="134"/>
      <c r="C216" s="134"/>
      <c r="D216" s="71"/>
      <c r="E216" s="134" t="s">
        <v>196</v>
      </c>
      <c r="F216" s="134"/>
      <c r="G216" s="200" t="s">
        <v>197</v>
      </c>
      <c r="H216" s="200"/>
      <c r="I216" s="200"/>
      <c r="J216" s="136">
        <v>0</v>
      </c>
      <c r="K216" s="136"/>
      <c r="L216" s="78" t="s">
        <v>155</v>
      </c>
      <c r="M216" s="98">
        <v>100000</v>
      </c>
      <c r="N216" s="139">
        <v>79086.52</v>
      </c>
      <c r="O216" s="140"/>
      <c r="P216" s="88" t="e">
        <f t="shared" si="8"/>
        <v>#DIV/0!</v>
      </c>
      <c r="Q216" s="73">
        <f t="shared" si="9"/>
        <v>79.086520000000007</v>
      </c>
      <c r="R216" s="71"/>
    </row>
    <row r="217" spans="1:18" ht="15">
      <c r="A217" s="81"/>
      <c r="B217" s="156" t="s">
        <v>517</v>
      </c>
      <c r="C217" s="156"/>
      <c r="D217" s="71"/>
      <c r="E217" s="156" t="s">
        <v>215</v>
      </c>
      <c r="F217" s="156"/>
      <c r="G217" s="163" t="s">
        <v>518</v>
      </c>
      <c r="H217" s="163"/>
      <c r="I217" s="163"/>
      <c r="J217" s="158">
        <v>0</v>
      </c>
      <c r="K217" s="158"/>
      <c r="L217" s="74" t="s">
        <v>155</v>
      </c>
      <c r="M217" s="96">
        <v>100000</v>
      </c>
      <c r="N217" s="141">
        <v>79086.52</v>
      </c>
      <c r="O217" s="142"/>
      <c r="P217" s="88" t="e">
        <f t="shared" si="8"/>
        <v>#DIV/0!</v>
      </c>
      <c r="Q217" s="73">
        <f t="shared" si="9"/>
        <v>79.086520000000007</v>
      </c>
      <c r="R217" s="71"/>
    </row>
    <row r="218" spans="1:18" ht="15">
      <c r="A218" s="81"/>
      <c r="B218" s="71"/>
      <c r="C218" s="156"/>
      <c r="D218" s="156"/>
      <c r="E218" s="156" t="s">
        <v>433</v>
      </c>
      <c r="F218" s="156"/>
      <c r="G218" s="163" t="s">
        <v>434</v>
      </c>
      <c r="H218" s="163"/>
      <c r="I218" s="163"/>
      <c r="J218" s="158">
        <v>0</v>
      </c>
      <c r="K218" s="158"/>
      <c r="L218" s="74" t="s">
        <v>155</v>
      </c>
      <c r="M218" s="96">
        <v>330700</v>
      </c>
      <c r="N218" s="141">
        <v>346786.57</v>
      </c>
      <c r="O218" s="142"/>
      <c r="P218" s="88" t="e">
        <f t="shared" si="8"/>
        <v>#DIV/0!</v>
      </c>
      <c r="Q218" s="73">
        <f t="shared" si="9"/>
        <v>104.86439975808889</v>
      </c>
      <c r="R218" s="71"/>
    </row>
    <row r="219" spans="1:18" ht="15">
      <c r="A219" s="81"/>
      <c r="B219" s="71"/>
      <c r="C219" s="156"/>
      <c r="D219" s="156"/>
      <c r="E219" s="156" t="s">
        <v>174</v>
      </c>
      <c r="F219" s="156"/>
      <c r="G219" s="163" t="s">
        <v>175</v>
      </c>
      <c r="H219" s="163"/>
      <c r="I219" s="163"/>
      <c r="J219" s="158">
        <v>0</v>
      </c>
      <c r="K219" s="158"/>
      <c r="L219" s="74" t="s">
        <v>155</v>
      </c>
      <c r="M219" s="96">
        <v>330700</v>
      </c>
      <c r="N219" s="141">
        <v>346786.57</v>
      </c>
      <c r="O219" s="142"/>
      <c r="P219" s="88" t="e">
        <f t="shared" si="8"/>
        <v>#DIV/0!</v>
      </c>
      <c r="Q219" s="73">
        <f t="shared" si="9"/>
        <v>104.86439975808889</v>
      </c>
      <c r="R219" s="71"/>
    </row>
    <row r="220" spans="1:18" ht="15">
      <c r="A220" s="81"/>
      <c r="B220" s="134"/>
      <c r="C220" s="134"/>
      <c r="D220" s="71"/>
      <c r="E220" s="134" t="s">
        <v>176</v>
      </c>
      <c r="F220" s="134"/>
      <c r="G220" s="200" t="s">
        <v>177</v>
      </c>
      <c r="H220" s="200"/>
      <c r="I220" s="200"/>
      <c r="J220" s="136">
        <v>0</v>
      </c>
      <c r="K220" s="136"/>
      <c r="L220" s="78" t="s">
        <v>155</v>
      </c>
      <c r="M220" s="98">
        <v>330700</v>
      </c>
      <c r="N220" s="139">
        <v>346786.57</v>
      </c>
      <c r="O220" s="140"/>
      <c r="P220" s="88" t="e">
        <f t="shared" si="8"/>
        <v>#DIV/0!</v>
      </c>
      <c r="Q220" s="73">
        <f t="shared" si="9"/>
        <v>104.86439975808889</v>
      </c>
      <c r="R220" s="71"/>
    </row>
    <row r="221" spans="1:18" ht="15">
      <c r="A221" s="81"/>
      <c r="B221" s="134"/>
      <c r="C221" s="134"/>
      <c r="D221" s="71"/>
      <c r="E221" s="134" t="s">
        <v>178</v>
      </c>
      <c r="F221" s="134"/>
      <c r="G221" s="200" t="s">
        <v>179</v>
      </c>
      <c r="H221" s="200"/>
      <c r="I221" s="200"/>
      <c r="J221" s="136">
        <v>0</v>
      </c>
      <c r="K221" s="136"/>
      <c r="L221" s="78" t="s">
        <v>155</v>
      </c>
      <c r="M221" s="98">
        <v>330700</v>
      </c>
      <c r="N221" s="139">
        <v>346786.57</v>
      </c>
      <c r="O221" s="140"/>
      <c r="P221" s="88" t="e">
        <f t="shared" si="8"/>
        <v>#DIV/0!</v>
      </c>
      <c r="Q221" s="73">
        <f t="shared" si="9"/>
        <v>104.86439975808889</v>
      </c>
      <c r="R221" s="71"/>
    </row>
    <row r="222" spans="1:18" ht="15">
      <c r="A222" s="81"/>
      <c r="B222" s="134"/>
      <c r="C222" s="134"/>
      <c r="D222" s="71"/>
      <c r="E222" s="134" t="s">
        <v>196</v>
      </c>
      <c r="F222" s="134"/>
      <c r="G222" s="200" t="s">
        <v>197</v>
      </c>
      <c r="H222" s="200"/>
      <c r="I222" s="200"/>
      <c r="J222" s="136">
        <v>0</v>
      </c>
      <c r="K222" s="136"/>
      <c r="L222" s="78" t="s">
        <v>155</v>
      </c>
      <c r="M222" s="98">
        <v>160000</v>
      </c>
      <c r="N222" s="139">
        <v>174154.26</v>
      </c>
      <c r="O222" s="140"/>
      <c r="P222" s="88" t="e">
        <f t="shared" si="8"/>
        <v>#DIV/0!</v>
      </c>
      <c r="Q222" s="73">
        <f t="shared" si="9"/>
        <v>108.8464125</v>
      </c>
      <c r="R222" s="71"/>
    </row>
    <row r="223" spans="1:18" ht="15">
      <c r="A223" s="81"/>
      <c r="B223" s="156" t="s">
        <v>519</v>
      </c>
      <c r="C223" s="156"/>
      <c r="D223" s="71"/>
      <c r="E223" s="156" t="s">
        <v>200</v>
      </c>
      <c r="F223" s="156"/>
      <c r="G223" s="163" t="s">
        <v>207</v>
      </c>
      <c r="H223" s="163"/>
      <c r="I223" s="163"/>
      <c r="J223" s="158">
        <v>0</v>
      </c>
      <c r="K223" s="158"/>
      <c r="L223" s="74" t="s">
        <v>334</v>
      </c>
      <c r="M223" s="96">
        <v>10000</v>
      </c>
      <c r="N223" s="141">
        <v>9254.84</v>
      </c>
      <c r="O223" s="142"/>
      <c r="P223" s="88" t="e">
        <f t="shared" si="8"/>
        <v>#DIV/0!</v>
      </c>
      <c r="Q223" s="73">
        <f t="shared" si="9"/>
        <v>92.548400000000001</v>
      </c>
      <c r="R223" s="71"/>
    </row>
    <row r="224" spans="1:18" ht="15">
      <c r="A224" s="81"/>
      <c r="B224" s="156" t="s">
        <v>520</v>
      </c>
      <c r="C224" s="156"/>
      <c r="D224" s="71"/>
      <c r="E224" s="156" t="s">
        <v>215</v>
      </c>
      <c r="F224" s="156"/>
      <c r="G224" s="163" t="s">
        <v>216</v>
      </c>
      <c r="H224" s="163"/>
      <c r="I224" s="163"/>
      <c r="J224" s="158">
        <v>0</v>
      </c>
      <c r="K224" s="158"/>
      <c r="L224" s="74" t="s">
        <v>155</v>
      </c>
      <c r="M224" s="96">
        <v>150000</v>
      </c>
      <c r="N224" s="141">
        <v>164899.42000000001</v>
      </c>
      <c r="O224" s="142"/>
      <c r="P224" s="88" t="e">
        <f t="shared" si="8"/>
        <v>#DIV/0!</v>
      </c>
      <c r="Q224" s="73">
        <f t="shared" si="9"/>
        <v>109.93294666666667</v>
      </c>
      <c r="R224" s="71"/>
    </row>
    <row r="225" spans="1:18" ht="15">
      <c r="A225" s="81"/>
      <c r="B225" s="134"/>
      <c r="C225" s="134"/>
      <c r="D225" s="71"/>
      <c r="E225" s="134" t="s">
        <v>236</v>
      </c>
      <c r="F225" s="134"/>
      <c r="G225" s="200" t="s">
        <v>237</v>
      </c>
      <c r="H225" s="200"/>
      <c r="I225" s="200"/>
      <c r="J225" s="136">
        <v>0</v>
      </c>
      <c r="K225" s="136"/>
      <c r="L225" s="78" t="s">
        <v>155</v>
      </c>
      <c r="M225" s="98">
        <v>28900</v>
      </c>
      <c r="N225" s="139">
        <v>30899.31</v>
      </c>
      <c r="O225" s="140"/>
      <c r="P225" s="88" t="e">
        <f t="shared" si="8"/>
        <v>#DIV/0!</v>
      </c>
      <c r="Q225" s="73">
        <f t="shared" si="9"/>
        <v>106.9180276816609</v>
      </c>
      <c r="R225" s="71"/>
    </row>
    <row r="226" spans="1:18" ht="15">
      <c r="A226" s="81"/>
      <c r="B226" s="156" t="s">
        <v>521</v>
      </c>
      <c r="C226" s="156"/>
      <c r="D226" s="71"/>
      <c r="E226" s="156" t="s">
        <v>256</v>
      </c>
      <c r="F226" s="156"/>
      <c r="G226" s="163" t="s">
        <v>257</v>
      </c>
      <c r="H226" s="163"/>
      <c r="I226" s="163"/>
      <c r="J226" s="158">
        <v>0</v>
      </c>
      <c r="K226" s="158"/>
      <c r="L226" s="74" t="s">
        <v>155</v>
      </c>
      <c r="M226" s="96">
        <v>6000</v>
      </c>
      <c r="N226" s="141">
        <v>8009.15</v>
      </c>
      <c r="O226" s="142"/>
      <c r="P226" s="88" t="e">
        <f t="shared" si="8"/>
        <v>#DIV/0!</v>
      </c>
      <c r="Q226" s="73">
        <f t="shared" si="9"/>
        <v>133.48583333333332</v>
      </c>
      <c r="R226" s="71"/>
    </row>
    <row r="227" spans="1:18" ht="15">
      <c r="A227" s="81"/>
      <c r="B227" s="156" t="s">
        <v>522</v>
      </c>
      <c r="C227" s="156"/>
      <c r="D227" s="71"/>
      <c r="E227" s="156" t="s">
        <v>271</v>
      </c>
      <c r="F227" s="156"/>
      <c r="G227" s="163" t="s">
        <v>274</v>
      </c>
      <c r="H227" s="163"/>
      <c r="I227" s="163"/>
      <c r="J227" s="158">
        <v>0</v>
      </c>
      <c r="K227" s="158"/>
      <c r="L227" s="74" t="s">
        <v>155</v>
      </c>
      <c r="M227" s="96">
        <v>22900</v>
      </c>
      <c r="N227" s="141">
        <v>22890.16</v>
      </c>
      <c r="O227" s="142"/>
      <c r="P227" s="88" t="e">
        <f t="shared" si="8"/>
        <v>#DIV/0!</v>
      </c>
      <c r="Q227" s="73">
        <f t="shared" si="9"/>
        <v>99.957030567685592</v>
      </c>
      <c r="R227" s="71"/>
    </row>
    <row r="228" spans="1:18" ht="15">
      <c r="A228" s="81"/>
      <c r="B228" s="134"/>
      <c r="C228" s="134"/>
      <c r="D228" s="71"/>
      <c r="E228" s="134" t="s">
        <v>292</v>
      </c>
      <c r="F228" s="134"/>
      <c r="G228" s="200" t="s">
        <v>293</v>
      </c>
      <c r="H228" s="200"/>
      <c r="I228" s="200"/>
      <c r="J228" s="136">
        <v>0</v>
      </c>
      <c r="K228" s="136"/>
      <c r="L228" s="78" t="s">
        <v>155</v>
      </c>
      <c r="M228" s="98">
        <v>141800</v>
      </c>
      <c r="N228" s="139">
        <v>141733</v>
      </c>
      <c r="O228" s="140"/>
      <c r="P228" s="88" t="e">
        <f t="shared" si="8"/>
        <v>#DIV/0!</v>
      </c>
      <c r="Q228" s="73">
        <f t="shared" si="9"/>
        <v>99.952750352609314</v>
      </c>
      <c r="R228" s="71"/>
    </row>
    <row r="229" spans="1:18" ht="15">
      <c r="A229" s="81"/>
      <c r="B229" s="156" t="s">
        <v>523</v>
      </c>
      <c r="C229" s="156"/>
      <c r="D229" s="71"/>
      <c r="E229" s="156" t="s">
        <v>303</v>
      </c>
      <c r="F229" s="156"/>
      <c r="G229" s="163" t="s">
        <v>293</v>
      </c>
      <c r="H229" s="163"/>
      <c r="I229" s="163"/>
      <c r="J229" s="158">
        <v>0</v>
      </c>
      <c r="K229" s="158"/>
      <c r="L229" s="74" t="s">
        <v>155</v>
      </c>
      <c r="M229" s="96">
        <v>141800</v>
      </c>
      <c r="N229" s="141">
        <v>141733</v>
      </c>
      <c r="O229" s="142"/>
      <c r="P229" s="88" t="e">
        <f t="shared" si="8"/>
        <v>#DIV/0!</v>
      </c>
      <c r="Q229" s="73">
        <f t="shared" si="9"/>
        <v>99.952750352609314</v>
      </c>
      <c r="R229" s="71"/>
    </row>
    <row r="230" spans="1:18" ht="16">
      <c r="A230" s="82"/>
      <c r="B230" s="75"/>
      <c r="C230" s="165"/>
      <c r="D230" s="165"/>
      <c r="E230" s="165" t="s">
        <v>524</v>
      </c>
      <c r="F230" s="165"/>
      <c r="G230" s="201" t="s">
        <v>525</v>
      </c>
      <c r="H230" s="201"/>
      <c r="I230" s="201"/>
      <c r="J230" s="175">
        <v>47970.61</v>
      </c>
      <c r="K230" s="176"/>
      <c r="L230" s="76" t="s">
        <v>526</v>
      </c>
      <c r="M230" s="97" t="s">
        <v>526</v>
      </c>
      <c r="N230" s="149">
        <v>74716.539999999994</v>
      </c>
      <c r="O230" s="150"/>
      <c r="P230" s="88">
        <f t="shared" si="8"/>
        <v>155.75482571516184</v>
      </c>
      <c r="Q230" s="77">
        <f t="shared" si="9"/>
        <v>155.65945833333333</v>
      </c>
      <c r="R230" s="71"/>
    </row>
    <row r="231" spans="1:18" ht="15">
      <c r="A231" s="81"/>
      <c r="B231" s="71"/>
      <c r="C231" s="156"/>
      <c r="D231" s="156"/>
      <c r="E231" s="164" t="s">
        <v>170</v>
      </c>
      <c r="F231" s="164"/>
      <c r="G231" s="163" t="s">
        <v>171</v>
      </c>
      <c r="H231" s="163"/>
      <c r="I231" s="163"/>
      <c r="J231" s="157">
        <v>47970.61</v>
      </c>
      <c r="K231" s="158"/>
      <c r="L231" s="74" t="s">
        <v>526</v>
      </c>
      <c r="M231" s="96" t="s">
        <v>526</v>
      </c>
      <c r="N231" s="141">
        <v>74716.539999999994</v>
      </c>
      <c r="O231" s="142"/>
      <c r="P231" s="88">
        <f t="shared" si="8"/>
        <v>155.75482571516184</v>
      </c>
      <c r="Q231" s="73">
        <f t="shared" si="9"/>
        <v>155.65945833333333</v>
      </c>
      <c r="R231" s="71"/>
    </row>
    <row r="232" spans="1:18" ht="15">
      <c r="A232" s="81"/>
      <c r="B232" s="71"/>
      <c r="C232" s="156"/>
      <c r="D232" s="156"/>
      <c r="E232" s="156" t="s">
        <v>433</v>
      </c>
      <c r="F232" s="156"/>
      <c r="G232" s="163" t="s">
        <v>434</v>
      </c>
      <c r="H232" s="163"/>
      <c r="I232" s="163"/>
      <c r="J232" s="157">
        <v>47970.61</v>
      </c>
      <c r="K232" s="158"/>
      <c r="L232" s="74" t="s">
        <v>526</v>
      </c>
      <c r="M232" s="96" t="s">
        <v>526</v>
      </c>
      <c r="N232" s="141">
        <v>74716.539999999994</v>
      </c>
      <c r="O232" s="142"/>
      <c r="P232" s="88">
        <f t="shared" si="8"/>
        <v>155.75482571516184</v>
      </c>
      <c r="Q232" s="73">
        <f t="shared" si="9"/>
        <v>155.65945833333333</v>
      </c>
      <c r="R232" s="71"/>
    </row>
    <row r="233" spans="1:18" ht="15">
      <c r="A233" s="81"/>
      <c r="B233" s="71"/>
      <c r="C233" s="156"/>
      <c r="D233" s="156"/>
      <c r="E233" s="156" t="s">
        <v>174</v>
      </c>
      <c r="F233" s="156"/>
      <c r="G233" s="156" t="s">
        <v>175</v>
      </c>
      <c r="H233" s="156"/>
      <c r="I233" s="156"/>
      <c r="J233" s="157">
        <v>47970.61</v>
      </c>
      <c r="K233" s="158"/>
      <c r="L233" s="74" t="s">
        <v>526</v>
      </c>
      <c r="M233" s="96" t="s">
        <v>526</v>
      </c>
      <c r="N233" s="141">
        <v>74716.539999999994</v>
      </c>
      <c r="O233" s="142"/>
      <c r="P233" s="88">
        <f t="shared" si="8"/>
        <v>155.75482571516184</v>
      </c>
      <c r="Q233" s="73">
        <f t="shared" si="9"/>
        <v>155.65945833333333</v>
      </c>
      <c r="R233" s="71"/>
    </row>
    <row r="234" spans="1:18" ht="15">
      <c r="A234" s="81"/>
      <c r="B234" s="134"/>
      <c r="C234" s="134"/>
      <c r="D234" s="71"/>
      <c r="E234" s="134" t="s">
        <v>176</v>
      </c>
      <c r="F234" s="134"/>
      <c r="G234" s="134" t="s">
        <v>177</v>
      </c>
      <c r="H234" s="134"/>
      <c r="I234" s="134"/>
      <c r="J234" s="135">
        <v>47970.61</v>
      </c>
      <c r="K234" s="136"/>
      <c r="L234" s="78" t="s">
        <v>526</v>
      </c>
      <c r="M234" s="98" t="s">
        <v>526</v>
      </c>
      <c r="N234" s="139">
        <v>74716.539999999994</v>
      </c>
      <c r="O234" s="140"/>
      <c r="P234" s="88">
        <f t="shared" si="8"/>
        <v>155.75482571516184</v>
      </c>
      <c r="Q234" s="73">
        <f t="shared" si="9"/>
        <v>155.65945833333333</v>
      </c>
      <c r="R234" s="71"/>
    </row>
    <row r="235" spans="1:18" ht="15">
      <c r="A235" s="81"/>
      <c r="B235" s="134"/>
      <c r="C235" s="134"/>
      <c r="D235" s="71"/>
      <c r="E235" s="134" t="s">
        <v>178</v>
      </c>
      <c r="F235" s="134"/>
      <c r="G235" s="134" t="s">
        <v>179</v>
      </c>
      <c r="H235" s="134"/>
      <c r="I235" s="134"/>
      <c r="J235" s="135">
        <v>7157.59</v>
      </c>
      <c r="K235" s="136"/>
      <c r="L235" s="78" t="s">
        <v>527</v>
      </c>
      <c r="M235" s="98" t="s">
        <v>527</v>
      </c>
      <c r="N235" s="139">
        <v>16067.74</v>
      </c>
      <c r="O235" s="140"/>
      <c r="P235" s="88">
        <f t="shared" si="8"/>
        <v>224.48533654484262</v>
      </c>
      <c r="Q235" s="73">
        <f t="shared" si="9"/>
        <v>200.84675000000001</v>
      </c>
      <c r="R235" s="71"/>
    </row>
    <row r="236" spans="1:18" ht="15">
      <c r="A236" s="81"/>
      <c r="B236" s="134"/>
      <c r="C236" s="134"/>
      <c r="D236" s="71"/>
      <c r="E236" s="134" t="s">
        <v>196</v>
      </c>
      <c r="F236" s="134"/>
      <c r="G236" s="134" t="s">
        <v>197</v>
      </c>
      <c r="H236" s="134"/>
      <c r="I236" s="134"/>
      <c r="J236" s="135">
        <v>7157.59</v>
      </c>
      <c r="K236" s="136"/>
      <c r="L236" s="78" t="s">
        <v>527</v>
      </c>
      <c r="M236" s="98" t="s">
        <v>527</v>
      </c>
      <c r="N236" s="139">
        <v>16067.74</v>
      </c>
      <c r="O236" s="140"/>
      <c r="P236" s="88">
        <f t="shared" si="8"/>
        <v>224.48533654484262</v>
      </c>
      <c r="Q236" s="73">
        <f t="shared" si="9"/>
        <v>200.84675000000001</v>
      </c>
      <c r="R236" s="71"/>
    </row>
    <row r="237" spans="1:18" ht="15">
      <c r="A237" s="81"/>
      <c r="B237" s="156" t="s">
        <v>528</v>
      </c>
      <c r="C237" s="156"/>
      <c r="D237" s="71"/>
      <c r="E237" s="156" t="s">
        <v>200</v>
      </c>
      <c r="F237" s="156"/>
      <c r="G237" s="156" t="s">
        <v>529</v>
      </c>
      <c r="H237" s="156"/>
      <c r="I237" s="156"/>
      <c r="J237" s="157">
        <v>3650.59</v>
      </c>
      <c r="K237" s="158"/>
      <c r="L237" s="74" t="s">
        <v>220</v>
      </c>
      <c r="M237" s="96" t="s">
        <v>220</v>
      </c>
      <c r="N237" s="141">
        <v>9087.61</v>
      </c>
      <c r="O237" s="142"/>
      <c r="P237" s="88">
        <f t="shared" si="8"/>
        <v>248.93537756910527</v>
      </c>
      <c r="Q237" s="73">
        <f t="shared" si="9"/>
        <v>227.19024999999999</v>
      </c>
      <c r="R237" s="71"/>
    </row>
    <row r="238" spans="1:18" ht="15">
      <c r="A238" s="81"/>
      <c r="B238" s="156" t="s">
        <v>530</v>
      </c>
      <c r="C238" s="156"/>
      <c r="D238" s="71"/>
      <c r="E238" s="156" t="s">
        <v>425</v>
      </c>
      <c r="F238" s="156"/>
      <c r="G238" s="156" t="s">
        <v>531</v>
      </c>
      <c r="H238" s="156"/>
      <c r="I238" s="156"/>
      <c r="J238" s="157">
        <v>3507</v>
      </c>
      <c r="K238" s="158"/>
      <c r="L238" s="74" t="s">
        <v>220</v>
      </c>
      <c r="M238" s="96" t="s">
        <v>220</v>
      </c>
      <c r="N238" s="141">
        <v>6980.13</v>
      </c>
      <c r="O238" s="142"/>
      <c r="P238" s="88">
        <f t="shared" si="8"/>
        <v>199.03421727972625</v>
      </c>
      <c r="Q238" s="73">
        <f t="shared" si="9"/>
        <v>174.50325000000001</v>
      </c>
      <c r="R238" s="71"/>
    </row>
    <row r="239" spans="1:18" ht="30" customHeight="1">
      <c r="A239" s="81"/>
      <c r="B239" s="134"/>
      <c r="C239" s="134"/>
      <c r="D239" s="71"/>
      <c r="E239" s="134" t="s">
        <v>311</v>
      </c>
      <c r="F239" s="134"/>
      <c r="G239" s="134" t="s">
        <v>312</v>
      </c>
      <c r="H239" s="134"/>
      <c r="I239" s="134"/>
      <c r="J239" s="135">
        <v>40813.019999999997</v>
      </c>
      <c r="K239" s="136"/>
      <c r="L239" s="78" t="s">
        <v>532</v>
      </c>
      <c r="M239" s="98" t="s">
        <v>532</v>
      </c>
      <c r="N239" s="139">
        <v>58648.800000000003</v>
      </c>
      <c r="O239" s="140"/>
      <c r="P239" s="88">
        <f t="shared" si="8"/>
        <v>143.70120123431201</v>
      </c>
      <c r="Q239" s="73">
        <f t="shared" si="9"/>
        <v>146.62200000000001</v>
      </c>
      <c r="R239" s="71"/>
    </row>
    <row r="240" spans="1:18" ht="24.75" customHeight="1">
      <c r="A240" s="81"/>
      <c r="B240" s="134"/>
      <c r="C240" s="134"/>
      <c r="D240" s="71"/>
      <c r="E240" s="134" t="s">
        <v>314</v>
      </c>
      <c r="F240" s="134"/>
      <c r="G240" s="134" t="s">
        <v>315</v>
      </c>
      <c r="H240" s="134"/>
      <c r="I240" s="134"/>
      <c r="J240" s="135">
        <v>40813.019999999997</v>
      </c>
      <c r="K240" s="136"/>
      <c r="L240" s="78" t="s">
        <v>532</v>
      </c>
      <c r="M240" s="98" t="s">
        <v>532</v>
      </c>
      <c r="N240" s="139">
        <v>58648.800000000003</v>
      </c>
      <c r="O240" s="140"/>
      <c r="P240" s="88">
        <f t="shared" si="8"/>
        <v>143.70120123431201</v>
      </c>
      <c r="Q240" s="73">
        <f t="shared" si="9"/>
        <v>146.62200000000001</v>
      </c>
      <c r="R240" s="71"/>
    </row>
    <row r="241" spans="1:18" ht="15">
      <c r="A241" s="81"/>
      <c r="B241" s="156" t="s">
        <v>533</v>
      </c>
      <c r="C241" s="156"/>
      <c r="D241" s="71"/>
      <c r="E241" s="156" t="s">
        <v>317</v>
      </c>
      <c r="F241" s="156"/>
      <c r="G241" s="156" t="s">
        <v>318</v>
      </c>
      <c r="H241" s="156"/>
      <c r="I241" s="156"/>
      <c r="J241" s="157">
        <v>40813.019999999997</v>
      </c>
      <c r="K241" s="158"/>
      <c r="L241" s="74" t="s">
        <v>532</v>
      </c>
      <c r="M241" s="96" t="s">
        <v>532</v>
      </c>
      <c r="N241" s="141">
        <v>58648.800000000003</v>
      </c>
      <c r="O241" s="142"/>
      <c r="P241" s="88">
        <f t="shared" si="8"/>
        <v>143.70120123431201</v>
      </c>
      <c r="Q241" s="73">
        <f t="shared" si="9"/>
        <v>146.62200000000001</v>
      </c>
      <c r="R241" s="71"/>
    </row>
    <row r="242" spans="1:18" ht="23.25" customHeight="1">
      <c r="A242" s="82"/>
      <c r="B242" s="75"/>
      <c r="C242" s="165"/>
      <c r="D242" s="165"/>
      <c r="E242" s="165" t="s">
        <v>534</v>
      </c>
      <c r="F242" s="165"/>
      <c r="G242" s="165" t="s">
        <v>535</v>
      </c>
      <c r="H242" s="165"/>
      <c r="I242" s="165"/>
      <c r="J242" s="175">
        <v>112768.67</v>
      </c>
      <c r="K242" s="176"/>
      <c r="L242" s="76" t="s">
        <v>536</v>
      </c>
      <c r="M242" s="97">
        <v>171539</v>
      </c>
      <c r="N242" s="149">
        <v>197785.16</v>
      </c>
      <c r="O242" s="150"/>
      <c r="P242" s="88">
        <f t="shared" si="8"/>
        <v>175.39016820895378</v>
      </c>
      <c r="Q242" s="77">
        <f t="shared" si="9"/>
        <v>115.30040398976327</v>
      </c>
      <c r="R242" s="71"/>
    </row>
    <row r="243" spans="1:18" ht="15">
      <c r="A243" s="81"/>
      <c r="B243" s="71"/>
      <c r="C243" s="156"/>
      <c r="D243" s="156"/>
      <c r="E243" s="164" t="s">
        <v>388</v>
      </c>
      <c r="F243" s="164"/>
      <c r="G243" s="156" t="s">
        <v>389</v>
      </c>
      <c r="H243" s="156"/>
      <c r="I243" s="156"/>
      <c r="J243" s="157">
        <v>53136.71</v>
      </c>
      <c r="K243" s="158"/>
      <c r="L243" s="74" t="s">
        <v>537</v>
      </c>
      <c r="M243" s="96" t="s">
        <v>537</v>
      </c>
      <c r="N243" s="141">
        <v>57967.199999999997</v>
      </c>
      <c r="O243" s="142"/>
      <c r="P243" s="88">
        <f t="shared" si="8"/>
        <v>109.09068325833495</v>
      </c>
      <c r="Q243" s="73">
        <f t="shared" si="9"/>
        <v>95.17017189577895</v>
      </c>
      <c r="R243" s="71"/>
    </row>
    <row r="244" spans="1:18" ht="15">
      <c r="A244" s="81"/>
      <c r="B244" s="71"/>
      <c r="C244" s="156"/>
      <c r="D244" s="156"/>
      <c r="E244" s="156" t="s">
        <v>391</v>
      </c>
      <c r="F244" s="156"/>
      <c r="G244" s="156" t="s">
        <v>392</v>
      </c>
      <c r="H244" s="156"/>
      <c r="I244" s="156"/>
      <c r="J244" s="157">
        <v>53136.71</v>
      </c>
      <c r="K244" s="158"/>
      <c r="L244" s="74" t="s">
        <v>537</v>
      </c>
      <c r="M244" s="96" t="s">
        <v>537</v>
      </c>
      <c r="N244" s="141">
        <v>57967.199999999997</v>
      </c>
      <c r="O244" s="142"/>
      <c r="P244" s="88">
        <f t="shared" si="8"/>
        <v>109.09068325833495</v>
      </c>
      <c r="Q244" s="73">
        <f t="shared" si="9"/>
        <v>95.17017189577895</v>
      </c>
      <c r="R244" s="71"/>
    </row>
    <row r="245" spans="1:18" ht="15">
      <c r="A245" s="81"/>
      <c r="B245" s="71"/>
      <c r="C245" s="156"/>
      <c r="D245" s="156"/>
      <c r="E245" s="156" t="s">
        <v>174</v>
      </c>
      <c r="F245" s="156"/>
      <c r="G245" s="156" t="s">
        <v>175</v>
      </c>
      <c r="H245" s="156"/>
      <c r="I245" s="156"/>
      <c r="J245" s="157">
        <v>53136.71</v>
      </c>
      <c r="K245" s="158"/>
      <c r="L245" s="74" t="s">
        <v>537</v>
      </c>
      <c r="M245" s="96" t="s">
        <v>537</v>
      </c>
      <c r="N245" s="141">
        <v>57967.199999999997</v>
      </c>
      <c r="O245" s="142"/>
      <c r="P245" s="88">
        <f t="shared" si="8"/>
        <v>109.09068325833495</v>
      </c>
      <c r="Q245" s="73">
        <f t="shared" si="9"/>
        <v>95.17017189577895</v>
      </c>
      <c r="R245" s="71"/>
    </row>
    <row r="246" spans="1:18" ht="15">
      <c r="A246" s="81"/>
      <c r="B246" s="134"/>
      <c r="C246" s="134"/>
      <c r="D246" s="71"/>
      <c r="E246" s="134" t="s">
        <v>176</v>
      </c>
      <c r="F246" s="134"/>
      <c r="G246" s="134" t="s">
        <v>177</v>
      </c>
      <c r="H246" s="134"/>
      <c r="I246" s="134"/>
      <c r="J246" s="161">
        <v>53136.71</v>
      </c>
      <c r="K246" s="162"/>
      <c r="L246" s="78" t="s">
        <v>537</v>
      </c>
      <c r="M246" s="98" t="s">
        <v>537</v>
      </c>
      <c r="N246" s="139">
        <v>57967.199999999997</v>
      </c>
      <c r="O246" s="140"/>
      <c r="P246" s="88">
        <f t="shared" si="8"/>
        <v>109.09068325833495</v>
      </c>
      <c r="Q246" s="73">
        <f t="shared" si="9"/>
        <v>95.17017189577895</v>
      </c>
      <c r="R246" s="71"/>
    </row>
    <row r="247" spans="1:18" ht="15">
      <c r="A247" s="81"/>
      <c r="B247" s="134"/>
      <c r="C247" s="134"/>
      <c r="D247" s="71"/>
      <c r="E247" s="134" t="s">
        <v>178</v>
      </c>
      <c r="F247" s="134"/>
      <c r="G247" s="134" t="s">
        <v>179</v>
      </c>
      <c r="H247" s="134"/>
      <c r="I247" s="134"/>
      <c r="J247" s="161">
        <v>53136.71</v>
      </c>
      <c r="K247" s="162"/>
      <c r="L247" s="78" t="s">
        <v>537</v>
      </c>
      <c r="M247" s="98" t="s">
        <v>537</v>
      </c>
      <c r="N247" s="139">
        <v>57967.199999999997</v>
      </c>
      <c r="O247" s="140"/>
      <c r="P247" s="88">
        <f t="shared" si="8"/>
        <v>109.09068325833495</v>
      </c>
      <c r="Q247" s="73">
        <f t="shared" si="9"/>
        <v>95.17017189577895</v>
      </c>
      <c r="R247" s="71"/>
    </row>
    <row r="248" spans="1:18" ht="18.75" customHeight="1">
      <c r="A248" s="81"/>
      <c r="B248" s="134"/>
      <c r="C248" s="134"/>
      <c r="D248" s="71"/>
      <c r="E248" s="134" t="s">
        <v>292</v>
      </c>
      <c r="F248" s="134"/>
      <c r="G248" s="134" t="s">
        <v>293</v>
      </c>
      <c r="H248" s="134"/>
      <c r="I248" s="134"/>
      <c r="J248" s="161">
        <v>53136.71</v>
      </c>
      <c r="K248" s="162"/>
      <c r="L248" s="78" t="s">
        <v>537</v>
      </c>
      <c r="M248" s="98" t="s">
        <v>537</v>
      </c>
      <c r="N248" s="139">
        <v>57967.199999999997</v>
      </c>
      <c r="O248" s="140"/>
      <c r="P248" s="88">
        <f t="shared" si="8"/>
        <v>109.09068325833495</v>
      </c>
      <c r="Q248" s="73">
        <f t="shared" si="9"/>
        <v>95.17017189577895</v>
      </c>
      <c r="R248" s="71"/>
    </row>
    <row r="249" spans="1:18" ht="30.75" customHeight="1">
      <c r="A249" s="81"/>
      <c r="B249" s="156" t="s">
        <v>538</v>
      </c>
      <c r="C249" s="156"/>
      <c r="D249" s="71"/>
      <c r="E249" s="156" t="s">
        <v>303</v>
      </c>
      <c r="F249" s="156"/>
      <c r="G249" s="156" t="s">
        <v>293</v>
      </c>
      <c r="H249" s="156"/>
      <c r="I249" s="156"/>
      <c r="J249" s="157">
        <v>53136.71</v>
      </c>
      <c r="K249" s="158"/>
      <c r="L249" s="74" t="s">
        <v>537</v>
      </c>
      <c r="M249" s="96" t="s">
        <v>537</v>
      </c>
      <c r="N249" s="141">
        <v>57967.199999999997</v>
      </c>
      <c r="O249" s="142"/>
      <c r="P249" s="88">
        <f t="shared" si="8"/>
        <v>109.09068325833495</v>
      </c>
      <c r="Q249" s="73">
        <f t="shared" si="9"/>
        <v>95.17017189577895</v>
      </c>
      <c r="R249" s="71"/>
    </row>
    <row r="250" spans="1:18" ht="15">
      <c r="A250" s="81"/>
      <c r="B250" s="71"/>
      <c r="C250" s="156"/>
      <c r="D250" s="156"/>
      <c r="E250" s="164" t="s">
        <v>496</v>
      </c>
      <c r="F250" s="164"/>
      <c r="G250" s="156" t="s">
        <v>497</v>
      </c>
      <c r="H250" s="156"/>
      <c r="I250" s="156"/>
      <c r="J250" s="157">
        <v>29973.7</v>
      </c>
      <c r="K250" s="158"/>
      <c r="L250" s="74" t="s">
        <v>539</v>
      </c>
      <c r="M250" s="96">
        <v>29000</v>
      </c>
      <c r="N250" s="141">
        <v>79497.03</v>
      </c>
      <c r="O250" s="142"/>
      <c r="P250" s="88">
        <f t="shared" si="8"/>
        <v>265.22261182303151</v>
      </c>
      <c r="Q250" s="73">
        <f t="shared" si="9"/>
        <v>274.12768965517239</v>
      </c>
      <c r="R250" s="71"/>
    </row>
    <row r="251" spans="1:18" ht="15">
      <c r="A251" s="81"/>
      <c r="B251" s="71"/>
      <c r="C251" s="156"/>
      <c r="D251" s="156"/>
      <c r="E251" s="156" t="s">
        <v>498</v>
      </c>
      <c r="F251" s="156"/>
      <c r="G251" s="156" t="s">
        <v>499</v>
      </c>
      <c r="H251" s="156"/>
      <c r="I251" s="156"/>
      <c r="J251" s="157">
        <v>29973.7</v>
      </c>
      <c r="K251" s="158"/>
      <c r="L251" s="74" t="s">
        <v>539</v>
      </c>
      <c r="M251" s="96">
        <v>29000</v>
      </c>
      <c r="N251" s="141">
        <v>79497.03</v>
      </c>
      <c r="O251" s="142"/>
      <c r="P251" s="88">
        <f t="shared" si="8"/>
        <v>265.22261182303151</v>
      </c>
      <c r="Q251" s="73">
        <f t="shared" si="9"/>
        <v>274.12768965517239</v>
      </c>
      <c r="R251" s="71"/>
    </row>
    <row r="252" spans="1:18" ht="15">
      <c r="A252" s="81"/>
      <c r="B252" s="71"/>
      <c r="C252" s="156"/>
      <c r="D252" s="156"/>
      <c r="E252" s="156" t="s">
        <v>174</v>
      </c>
      <c r="F252" s="156"/>
      <c r="G252" s="156" t="s">
        <v>175</v>
      </c>
      <c r="H252" s="156"/>
      <c r="I252" s="156"/>
      <c r="J252" s="157">
        <v>29973.7</v>
      </c>
      <c r="K252" s="158"/>
      <c r="L252" s="74" t="s">
        <v>539</v>
      </c>
      <c r="M252" s="96">
        <v>29000</v>
      </c>
      <c r="N252" s="141">
        <v>79497.03</v>
      </c>
      <c r="O252" s="142"/>
      <c r="P252" s="88">
        <f t="shared" si="8"/>
        <v>265.22261182303151</v>
      </c>
      <c r="Q252" s="73">
        <f t="shared" si="9"/>
        <v>274.12768965517239</v>
      </c>
      <c r="R252" s="71"/>
    </row>
    <row r="253" spans="1:18" ht="15">
      <c r="A253" s="81"/>
      <c r="B253" s="134"/>
      <c r="C253" s="134"/>
      <c r="D253" s="71"/>
      <c r="E253" s="134" t="s">
        <v>176</v>
      </c>
      <c r="F253" s="134"/>
      <c r="G253" s="134" t="s">
        <v>177</v>
      </c>
      <c r="H253" s="134"/>
      <c r="I253" s="134"/>
      <c r="J253" s="135">
        <v>21578.66</v>
      </c>
      <c r="K253" s="136"/>
      <c r="L253" s="78" t="s">
        <v>539</v>
      </c>
      <c r="M253" s="98">
        <v>29000</v>
      </c>
      <c r="N253" s="139">
        <v>65749.53</v>
      </c>
      <c r="O253" s="140"/>
      <c r="P253" s="88">
        <f t="shared" si="8"/>
        <v>304.69700157470385</v>
      </c>
      <c r="Q253" s="73">
        <f t="shared" si="9"/>
        <v>226.72251724137928</v>
      </c>
      <c r="R253" s="71"/>
    </row>
    <row r="254" spans="1:18" ht="15">
      <c r="A254" s="81"/>
      <c r="B254" s="134"/>
      <c r="C254" s="134"/>
      <c r="D254" s="71"/>
      <c r="E254" s="134" t="s">
        <v>178</v>
      </c>
      <c r="F254" s="134"/>
      <c r="G254" s="134" t="s">
        <v>179</v>
      </c>
      <c r="H254" s="134"/>
      <c r="I254" s="134"/>
      <c r="J254" s="135">
        <v>21578.66</v>
      </c>
      <c r="K254" s="136"/>
      <c r="L254" s="78" t="s">
        <v>539</v>
      </c>
      <c r="M254" s="98">
        <v>29000</v>
      </c>
      <c r="N254" s="139">
        <v>65749.53</v>
      </c>
      <c r="O254" s="140"/>
      <c r="P254" s="88">
        <f t="shared" si="8"/>
        <v>304.69700157470385</v>
      </c>
      <c r="Q254" s="73">
        <f t="shared" si="9"/>
        <v>226.72251724137928</v>
      </c>
      <c r="R254" s="71"/>
    </row>
    <row r="255" spans="1:18" ht="15">
      <c r="A255" s="81"/>
      <c r="B255" s="134"/>
      <c r="C255" s="134"/>
      <c r="D255" s="71"/>
      <c r="E255" s="134" t="s">
        <v>181</v>
      </c>
      <c r="F255" s="134"/>
      <c r="G255" s="134" t="s">
        <v>182</v>
      </c>
      <c r="H255" s="134"/>
      <c r="I255" s="134"/>
      <c r="J255" s="136">
        <v>0</v>
      </c>
      <c r="K255" s="136"/>
      <c r="L255" s="78" t="s">
        <v>334</v>
      </c>
      <c r="M255" s="98">
        <v>0</v>
      </c>
      <c r="N255" s="139">
        <v>40</v>
      </c>
      <c r="O255" s="140"/>
      <c r="P255" s="88" t="e">
        <f t="shared" si="8"/>
        <v>#DIV/0!</v>
      </c>
      <c r="Q255" s="73" t="e">
        <f t="shared" si="9"/>
        <v>#DIV/0!</v>
      </c>
      <c r="R255" s="71"/>
    </row>
    <row r="256" spans="1:18" ht="15">
      <c r="A256" s="81"/>
      <c r="B256" s="156" t="s">
        <v>540</v>
      </c>
      <c r="C256" s="156"/>
      <c r="D256" s="71"/>
      <c r="E256" s="156" t="s">
        <v>185</v>
      </c>
      <c r="F256" s="156"/>
      <c r="G256" s="156" t="s">
        <v>219</v>
      </c>
      <c r="H256" s="156"/>
      <c r="I256" s="156"/>
      <c r="J256" s="158">
        <v>0</v>
      </c>
      <c r="K256" s="158"/>
      <c r="L256" s="74" t="s">
        <v>334</v>
      </c>
      <c r="M256" s="96">
        <v>0</v>
      </c>
      <c r="N256" s="141">
        <v>40</v>
      </c>
      <c r="O256" s="142"/>
      <c r="P256" s="88" t="e">
        <f t="shared" si="8"/>
        <v>#DIV/0!</v>
      </c>
      <c r="Q256" s="73" t="e">
        <f t="shared" si="9"/>
        <v>#DIV/0!</v>
      </c>
      <c r="R256" s="71"/>
    </row>
    <row r="257" spans="1:18" ht="15">
      <c r="A257" s="81"/>
      <c r="B257" s="134"/>
      <c r="C257" s="134"/>
      <c r="D257" s="71"/>
      <c r="E257" s="134" t="s">
        <v>196</v>
      </c>
      <c r="F257" s="134"/>
      <c r="G257" s="200" t="s">
        <v>197</v>
      </c>
      <c r="H257" s="200"/>
      <c r="I257" s="200"/>
      <c r="J257" s="135">
        <v>4221.53</v>
      </c>
      <c r="K257" s="136"/>
      <c r="L257" s="78" t="s">
        <v>205</v>
      </c>
      <c r="M257" s="98" t="s">
        <v>205</v>
      </c>
      <c r="N257" s="139">
        <v>11486.16</v>
      </c>
      <c r="O257" s="140"/>
      <c r="P257" s="88">
        <f t="shared" si="8"/>
        <v>272.08523923790665</v>
      </c>
      <c r="Q257" s="73">
        <f t="shared" si="9"/>
        <v>114.86160000000001</v>
      </c>
      <c r="R257" s="71"/>
    </row>
    <row r="258" spans="1:18" ht="15">
      <c r="A258" s="81"/>
      <c r="B258" s="156" t="s">
        <v>541</v>
      </c>
      <c r="C258" s="156"/>
      <c r="D258" s="71"/>
      <c r="E258" s="156" t="s">
        <v>200</v>
      </c>
      <c r="F258" s="156"/>
      <c r="G258" s="163" t="s">
        <v>542</v>
      </c>
      <c r="H258" s="163"/>
      <c r="I258" s="163"/>
      <c r="J258" s="158">
        <v>2118.88</v>
      </c>
      <c r="K258" s="158"/>
      <c r="L258" s="74" t="s">
        <v>246</v>
      </c>
      <c r="M258" s="96" t="s">
        <v>246</v>
      </c>
      <c r="N258" s="141">
        <v>4128.9399999999996</v>
      </c>
      <c r="O258" s="142"/>
      <c r="P258" s="88">
        <f t="shared" si="8"/>
        <v>194.86426791512494</v>
      </c>
      <c r="Q258" s="73">
        <f t="shared" si="9"/>
        <v>206.44699999999995</v>
      </c>
      <c r="R258" s="71"/>
    </row>
    <row r="259" spans="1:18" ht="15">
      <c r="A259" s="81"/>
      <c r="B259" s="156" t="s">
        <v>543</v>
      </c>
      <c r="C259" s="156"/>
      <c r="D259" s="71"/>
      <c r="E259" s="156" t="s">
        <v>200</v>
      </c>
      <c r="F259" s="156"/>
      <c r="G259" s="163" t="s">
        <v>544</v>
      </c>
      <c r="H259" s="163"/>
      <c r="I259" s="163"/>
      <c r="J259" s="157">
        <v>2102.65</v>
      </c>
      <c r="K259" s="158"/>
      <c r="L259" s="74" t="s">
        <v>527</v>
      </c>
      <c r="M259" s="96" t="s">
        <v>527</v>
      </c>
      <c r="N259" s="141">
        <v>7357.22</v>
      </c>
      <c r="O259" s="142"/>
      <c r="P259" s="88">
        <f t="shared" si="8"/>
        <v>349.90226618790575</v>
      </c>
      <c r="Q259" s="73">
        <f t="shared" si="9"/>
        <v>91.965249999999997</v>
      </c>
      <c r="R259" s="71"/>
    </row>
    <row r="260" spans="1:18" ht="15">
      <c r="A260" s="81"/>
      <c r="B260" s="134"/>
      <c r="C260" s="134"/>
      <c r="D260" s="71"/>
      <c r="E260" s="134" t="s">
        <v>236</v>
      </c>
      <c r="F260" s="134"/>
      <c r="G260" s="200" t="s">
        <v>237</v>
      </c>
      <c r="H260" s="200"/>
      <c r="I260" s="200"/>
      <c r="J260" s="135">
        <v>14985.33</v>
      </c>
      <c r="K260" s="136"/>
      <c r="L260" s="78" t="s">
        <v>545</v>
      </c>
      <c r="M260" s="98">
        <v>17000</v>
      </c>
      <c r="N260" s="139">
        <v>15677.8</v>
      </c>
      <c r="O260" s="140"/>
      <c r="P260" s="88">
        <f t="shared" si="8"/>
        <v>104.62098599096583</v>
      </c>
      <c r="Q260" s="73">
        <f t="shared" si="9"/>
        <v>92.222352941176467</v>
      </c>
      <c r="R260" s="71"/>
    </row>
    <row r="261" spans="1:18" ht="15">
      <c r="A261" s="81"/>
      <c r="B261" s="156" t="s">
        <v>546</v>
      </c>
      <c r="C261" s="156"/>
      <c r="D261" s="71"/>
      <c r="E261" s="156" t="s">
        <v>240</v>
      </c>
      <c r="F261" s="156"/>
      <c r="G261" s="163" t="s">
        <v>241</v>
      </c>
      <c r="H261" s="163"/>
      <c r="I261" s="163"/>
      <c r="J261" s="157">
        <v>14985.33</v>
      </c>
      <c r="K261" s="158"/>
      <c r="L261" s="74" t="s">
        <v>545</v>
      </c>
      <c r="M261" s="96">
        <v>17000</v>
      </c>
      <c r="N261" s="141">
        <v>15677.8</v>
      </c>
      <c r="O261" s="142"/>
      <c r="P261" s="88">
        <f t="shared" si="8"/>
        <v>104.62098599096583</v>
      </c>
      <c r="Q261" s="73">
        <f t="shared" si="9"/>
        <v>92.222352941176467</v>
      </c>
      <c r="R261" s="71"/>
    </row>
    <row r="262" spans="1:18" ht="15">
      <c r="A262" s="81"/>
      <c r="B262" s="134"/>
      <c r="C262" s="134"/>
      <c r="D262" s="71"/>
      <c r="E262" s="134" t="s">
        <v>292</v>
      </c>
      <c r="F262" s="134"/>
      <c r="G262" s="200" t="s">
        <v>293</v>
      </c>
      <c r="H262" s="200"/>
      <c r="I262" s="200"/>
      <c r="J262" s="136">
        <v>2371.8000000000002</v>
      </c>
      <c r="K262" s="136"/>
      <c r="L262" s="78" t="s">
        <v>246</v>
      </c>
      <c r="M262" s="98" t="s">
        <v>246</v>
      </c>
      <c r="N262" s="139">
        <v>38545.57</v>
      </c>
      <c r="O262" s="140"/>
      <c r="P262" s="88">
        <f t="shared" si="8"/>
        <v>1625.1610591112233</v>
      </c>
      <c r="Q262" s="73">
        <f t="shared" si="9"/>
        <v>1927.2784999999999</v>
      </c>
      <c r="R262" s="71"/>
    </row>
    <row r="263" spans="1:18" ht="15">
      <c r="A263" s="81"/>
      <c r="B263" s="156" t="s">
        <v>547</v>
      </c>
      <c r="C263" s="156"/>
      <c r="D263" s="71"/>
      <c r="E263" s="156" t="s">
        <v>303</v>
      </c>
      <c r="F263" s="156"/>
      <c r="G263" s="163" t="s">
        <v>293</v>
      </c>
      <c r="H263" s="163"/>
      <c r="I263" s="163"/>
      <c r="J263" s="158">
        <v>2371.8000000000002</v>
      </c>
      <c r="K263" s="158"/>
      <c r="L263" s="74" t="s">
        <v>246</v>
      </c>
      <c r="M263" s="96" t="s">
        <v>246</v>
      </c>
      <c r="N263" s="141">
        <v>38545.57</v>
      </c>
      <c r="O263" s="142"/>
      <c r="P263" s="88">
        <f t="shared" si="8"/>
        <v>1625.1610591112233</v>
      </c>
      <c r="Q263" s="73">
        <f t="shared" si="9"/>
        <v>1927.2784999999999</v>
      </c>
      <c r="R263" s="71"/>
    </row>
    <row r="264" spans="1:18" ht="15">
      <c r="A264" s="81"/>
      <c r="B264" s="134"/>
      <c r="C264" s="134"/>
      <c r="D264" s="71"/>
      <c r="E264" s="134" t="s">
        <v>322</v>
      </c>
      <c r="F264" s="134"/>
      <c r="G264" s="200" t="s">
        <v>323</v>
      </c>
      <c r="H264" s="200"/>
      <c r="I264" s="200"/>
      <c r="J264" s="135">
        <v>8395.0400000000009</v>
      </c>
      <c r="K264" s="136"/>
      <c r="L264" s="78" t="s">
        <v>334</v>
      </c>
      <c r="M264" s="98" t="s">
        <v>334</v>
      </c>
      <c r="N264" s="139">
        <v>13747.5</v>
      </c>
      <c r="O264" s="140"/>
      <c r="P264" s="88">
        <f t="shared" si="8"/>
        <v>163.75740913682364</v>
      </c>
      <c r="Q264" s="73" t="e">
        <f t="shared" si="9"/>
        <v>#VALUE!</v>
      </c>
      <c r="R264" s="71"/>
    </row>
    <row r="265" spans="1:18" ht="15">
      <c r="A265" s="81"/>
      <c r="B265" s="134"/>
      <c r="C265" s="134"/>
      <c r="D265" s="71"/>
      <c r="E265" s="134" t="s">
        <v>324</v>
      </c>
      <c r="F265" s="134"/>
      <c r="G265" s="200" t="s">
        <v>325</v>
      </c>
      <c r="H265" s="200"/>
      <c r="I265" s="200"/>
      <c r="J265" s="135">
        <v>8395.0400000000009</v>
      </c>
      <c r="K265" s="136"/>
      <c r="L265" s="78" t="s">
        <v>334</v>
      </c>
      <c r="M265" s="98" t="s">
        <v>334</v>
      </c>
      <c r="N265" s="139">
        <v>13747.5</v>
      </c>
      <c r="O265" s="140"/>
      <c r="P265" s="88">
        <f t="shared" si="8"/>
        <v>163.75740913682364</v>
      </c>
      <c r="Q265" s="73" t="e">
        <f t="shared" si="9"/>
        <v>#VALUE!</v>
      </c>
      <c r="R265" s="71"/>
    </row>
    <row r="266" spans="1:18" ht="16.5" customHeight="1">
      <c r="A266" s="81"/>
      <c r="B266" s="134"/>
      <c r="C266" s="134"/>
      <c r="D266" s="71"/>
      <c r="E266" s="134">
        <v>422</v>
      </c>
      <c r="F266" s="134"/>
      <c r="G266" s="200" t="s">
        <v>656</v>
      </c>
      <c r="H266" s="200"/>
      <c r="I266" s="200"/>
      <c r="J266" s="135">
        <v>0</v>
      </c>
      <c r="K266" s="136"/>
      <c r="L266" s="78" t="s">
        <v>334</v>
      </c>
      <c r="M266" s="98" t="s">
        <v>334</v>
      </c>
      <c r="N266" s="139">
        <v>13747.5</v>
      </c>
      <c r="O266" s="140"/>
      <c r="P266" s="88" t="e">
        <f t="shared" si="8"/>
        <v>#DIV/0!</v>
      </c>
      <c r="Q266" s="73" t="e">
        <f t="shared" si="9"/>
        <v>#VALUE!</v>
      </c>
      <c r="R266" s="71"/>
    </row>
    <row r="267" spans="1:18" ht="15">
      <c r="A267" s="81"/>
      <c r="B267" s="156" t="s">
        <v>657</v>
      </c>
      <c r="C267" s="156"/>
      <c r="D267" s="71"/>
      <c r="E267" s="156">
        <v>4221</v>
      </c>
      <c r="F267" s="156"/>
      <c r="G267" s="163" t="s">
        <v>644</v>
      </c>
      <c r="H267" s="163"/>
      <c r="I267" s="163"/>
      <c r="J267" s="157">
        <v>0</v>
      </c>
      <c r="K267" s="158"/>
      <c r="L267" s="74" t="s">
        <v>334</v>
      </c>
      <c r="M267" s="96" t="s">
        <v>334</v>
      </c>
      <c r="N267" s="141">
        <v>13747.5</v>
      </c>
      <c r="O267" s="142"/>
      <c r="P267" s="88" t="e">
        <f>N267/J267*100</f>
        <v>#DIV/0!</v>
      </c>
      <c r="Q267" s="73" t="e">
        <f>N267/M267*100</f>
        <v>#VALUE!</v>
      </c>
      <c r="R267" s="71"/>
    </row>
    <row r="268" spans="1:18" ht="15">
      <c r="A268" s="81"/>
      <c r="B268" s="91"/>
      <c r="C268" s="91"/>
      <c r="D268" s="71"/>
      <c r="E268" s="91">
        <v>424</v>
      </c>
      <c r="F268" s="91"/>
      <c r="G268" s="90" t="s">
        <v>551</v>
      </c>
      <c r="H268" s="90"/>
      <c r="I268" s="90"/>
      <c r="J268" s="92"/>
      <c r="K268" s="78">
        <v>8395.0400000000009</v>
      </c>
      <c r="L268" s="78">
        <v>0</v>
      </c>
      <c r="M268" s="98">
        <v>0</v>
      </c>
      <c r="N268" s="93"/>
      <c r="O268" s="94">
        <v>0</v>
      </c>
      <c r="P268" s="88"/>
      <c r="Q268" s="73"/>
      <c r="R268" s="71"/>
    </row>
    <row r="269" spans="1:18" ht="15">
      <c r="A269" s="81"/>
      <c r="B269" s="156" t="s">
        <v>663</v>
      </c>
      <c r="C269" s="156"/>
      <c r="D269" s="71"/>
      <c r="E269" s="156">
        <v>4241</v>
      </c>
      <c r="F269" s="156"/>
      <c r="G269" s="163" t="s">
        <v>551</v>
      </c>
      <c r="H269" s="163"/>
      <c r="I269" s="163"/>
      <c r="J269" s="157">
        <v>8395.0400000000009</v>
      </c>
      <c r="K269" s="158"/>
      <c r="L269" s="74">
        <v>0</v>
      </c>
      <c r="M269" s="96">
        <v>0</v>
      </c>
      <c r="N269" s="141">
        <v>0</v>
      </c>
      <c r="O269" s="142"/>
      <c r="P269" s="88"/>
      <c r="Q269" s="73"/>
      <c r="R269" s="71"/>
    </row>
    <row r="270" spans="1:18" ht="15">
      <c r="A270" s="81"/>
      <c r="B270" s="71"/>
      <c r="C270" s="156"/>
      <c r="D270" s="156"/>
      <c r="E270" s="164" t="s">
        <v>353</v>
      </c>
      <c r="F270" s="164"/>
      <c r="G270" s="163" t="s">
        <v>354</v>
      </c>
      <c r="H270" s="163"/>
      <c r="I270" s="163"/>
      <c r="J270" s="157">
        <v>23037.35</v>
      </c>
      <c r="K270" s="158"/>
      <c r="L270" s="74" t="s">
        <v>552</v>
      </c>
      <c r="M270" s="96">
        <v>43000</v>
      </c>
      <c r="N270" s="141">
        <v>42890.93</v>
      </c>
      <c r="O270" s="142"/>
      <c r="P270" s="88">
        <f t="shared" ref="P270:P295" si="10">N270/J270*100</f>
        <v>186.17996427540496</v>
      </c>
      <c r="Q270" s="73">
        <f t="shared" ref="Q270:Q295" si="11">N270/M270*100</f>
        <v>99.746348837209297</v>
      </c>
      <c r="R270" s="71"/>
    </row>
    <row r="271" spans="1:18" ht="15">
      <c r="A271" s="81"/>
      <c r="B271" s="71"/>
      <c r="C271" s="156"/>
      <c r="D271" s="156"/>
      <c r="E271" s="156" t="s">
        <v>355</v>
      </c>
      <c r="F271" s="156"/>
      <c r="G271" s="163" t="s">
        <v>356</v>
      </c>
      <c r="H271" s="163"/>
      <c r="I271" s="163"/>
      <c r="J271" s="157">
        <v>23037.35</v>
      </c>
      <c r="K271" s="158"/>
      <c r="L271" s="74" t="s">
        <v>552</v>
      </c>
      <c r="M271" s="96">
        <v>43000</v>
      </c>
      <c r="N271" s="141">
        <v>42890.93</v>
      </c>
      <c r="O271" s="142"/>
      <c r="P271" s="88">
        <f t="shared" si="10"/>
        <v>186.17996427540496</v>
      </c>
      <c r="Q271" s="73">
        <f t="shared" si="11"/>
        <v>99.746348837209297</v>
      </c>
      <c r="R271" s="71"/>
    </row>
    <row r="272" spans="1:18" ht="15">
      <c r="A272" s="81"/>
      <c r="B272" s="71"/>
      <c r="C272" s="156"/>
      <c r="D272" s="156"/>
      <c r="E272" s="156" t="s">
        <v>174</v>
      </c>
      <c r="F272" s="156"/>
      <c r="G272" s="156" t="s">
        <v>175</v>
      </c>
      <c r="H272" s="156"/>
      <c r="I272" s="156"/>
      <c r="J272" s="157">
        <v>23037.35</v>
      </c>
      <c r="K272" s="158"/>
      <c r="L272" s="74" t="s">
        <v>552</v>
      </c>
      <c r="M272" s="96">
        <v>43000</v>
      </c>
      <c r="N272" s="141">
        <v>42890.93</v>
      </c>
      <c r="O272" s="142"/>
      <c r="P272" s="88">
        <f t="shared" si="10"/>
        <v>186.17996427540496</v>
      </c>
      <c r="Q272" s="73">
        <f t="shared" si="11"/>
        <v>99.746348837209297</v>
      </c>
      <c r="R272" s="71"/>
    </row>
    <row r="273" spans="1:18" ht="15">
      <c r="A273" s="81"/>
      <c r="B273" s="134"/>
      <c r="C273" s="134"/>
      <c r="D273" s="71"/>
      <c r="E273" s="134" t="s">
        <v>176</v>
      </c>
      <c r="F273" s="134"/>
      <c r="G273" s="134" t="s">
        <v>177</v>
      </c>
      <c r="H273" s="134"/>
      <c r="I273" s="134"/>
      <c r="J273" s="135">
        <v>23037.35</v>
      </c>
      <c r="K273" s="136"/>
      <c r="L273" s="78" t="s">
        <v>552</v>
      </c>
      <c r="M273" s="98">
        <v>43000</v>
      </c>
      <c r="N273" s="139">
        <v>42890.93</v>
      </c>
      <c r="O273" s="140"/>
      <c r="P273" s="88">
        <f t="shared" si="10"/>
        <v>186.17996427540496</v>
      </c>
      <c r="Q273" s="73">
        <f t="shared" si="11"/>
        <v>99.746348837209297</v>
      </c>
      <c r="R273" s="71"/>
    </row>
    <row r="274" spans="1:18" ht="15">
      <c r="A274" s="81"/>
      <c r="B274" s="134"/>
      <c r="C274" s="134"/>
      <c r="D274" s="71"/>
      <c r="E274" s="134" t="s">
        <v>178</v>
      </c>
      <c r="F274" s="134"/>
      <c r="G274" s="134" t="s">
        <v>179</v>
      </c>
      <c r="H274" s="134"/>
      <c r="I274" s="134"/>
      <c r="J274" s="135">
        <v>23037.35</v>
      </c>
      <c r="K274" s="136"/>
      <c r="L274" s="78" t="s">
        <v>552</v>
      </c>
      <c r="M274" s="98">
        <v>43000</v>
      </c>
      <c r="N274" s="139">
        <v>42890.93</v>
      </c>
      <c r="O274" s="140"/>
      <c r="P274" s="88">
        <f t="shared" si="10"/>
        <v>186.17996427540496</v>
      </c>
      <c r="Q274" s="73">
        <f t="shared" si="11"/>
        <v>99.746348837209297</v>
      </c>
      <c r="R274" s="71"/>
    </row>
    <row r="275" spans="1:18" ht="15">
      <c r="A275" s="81"/>
      <c r="B275" s="134"/>
      <c r="C275" s="134"/>
      <c r="D275" s="71"/>
      <c r="E275" s="134" t="s">
        <v>196</v>
      </c>
      <c r="F275" s="134"/>
      <c r="G275" s="134" t="s">
        <v>197</v>
      </c>
      <c r="H275" s="134"/>
      <c r="I275" s="134"/>
      <c r="J275" s="135">
        <v>3987.35</v>
      </c>
      <c r="K275" s="136"/>
      <c r="L275" s="78" t="s">
        <v>553</v>
      </c>
      <c r="M275" s="98">
        <v>12000</v>
      </c>
      <c r="N275" s="139">
        <v>9988.43</v>
      </c>
      <c r="O275" s="140"/>
      <c r="P275" s="88">
        <f t="shared" si="10"/>
        <v>250.50296562880109</v>
      </c>
      <c r="Q275" s="73">
        <f t="shared" si="11"/>
        <v>83.236916666666673</v>
      </c>
      <c r="R275" s="71"/>
    </row>
    <row r="276" spans="1:18" ht="18" customHeight="1">
      <c r="A276" s="81"/>
      <c r="B276" s="156" t="s">
        <v>554</v>
      </c>
      <c r="C276" s="156"/>
      <c r="D276" s="71"/>
      <c r="E276" s="156" t="s">
        <v>200</v>
      </c>
      <c r="F276" s="156"/>
      <c r="G276" s="156" t="s">
        <v>204</v>
      </c>
      <c r="H276" s="156"/>
      <c r="I276" s="156"/>
      <c r="J276" s="157">
        <v>3987.35</v>
      </c>
      <c r="K276" s="158"/>
      <c r="L276" s="74" t="s">
        <v>486</v>
      </c>
      <c r="M276" s="96">
        <v>10000</v>
      </c>
      <c r="N276" s="141">
        <v>9988.43</v>
      </c>
      <c r="O276" s="142"/>
      <c r="P276" s="88">
        <f t="shared" si="10"/>
        <v>250.50296562880109</v>
      </c>
      <c r="Q276" s="73">
        <f t="shared" si="11"/>
        <v>99.88430000000001</v>
      </c>
      <c r="R276" s="71"/>
    </row>
    <row r="277" spans="1:18" ht="15">
      <c r="A277" s="81"/>
      <c r="B277" s="156" t="s">
        <v>555</v>
      </c>
      <c r="C277" s="156"/>
      <c r="D277" s="71"/>
      <c r="E277" s="156" t="s">
        <v>230</v>
      </c>
      <c r="F277" s="156"/>
      <c r="G277" s="156" t="s">
        <v>231</v>
      </c>
      <c r="H277" s="156"/>
      <c r="I277" s="156"/>
      <c r="J277" s="158">
        <v>0</v>
      </c>
      <c r="K277" s="158"/>
      <c r="L277" s="74" t="s">
        <v>246</v>
      </c>
      <c r="M277" s="96" t="s">
        <v>246</v>
      </c>
      <c r="N277" s="141">
        <v>0</v>
      </c>
      <c r="O277" s="142"/>
      <c r="P277" s="88" t="e">
        <f t="shared" si="10"/>
        <v>#DIV/0!</v>
      </c>
      <c r="Q277" s="73">
        <f t="shared" si="11"/>
        <v>0</v>
      </c>
      <c r="R277" s="71"/>
    </row>
    <row r="278" spans="1:18" ht="15">
      <c r="A278" s="81"/>
      <c r="B278" s="134"/>
      <c r="C278" s="134"/>
      <c r="D278" s="71"/>
      <c r="E278" s="134" t="s">
        <v>236</v>
      </c>
      <c r="F278" s="134"/>
      <c r="G278" s="134" t="s">
        <v>237</v>
      </c>
      <c r="H278" s="134"/>
      <c r="I278" s="134"/>
      <c r="J278" s="136">
        <v>1000</v>
      </c>
      <c r="K278" s="136"/>
      <c r="L278" s="78" t="s">
        <v>205</v>
      </c>
      <c r="M278" s="98">
        <v>13000</v>
      </c>
      <c r="N278" s="139">
        <v>13082.5</v>
      </c>
      <c r="O278" s="140"/>
      <c r="P278" s="88">
        <f t="shared" si="10"/>
        <v>1308.25</v>
      </c>
      <c r="Q278" s="73">
        <f t="shared" si="11"/>
        <v>100.63461538461537</v>
      </c>
      <c r="R278" s="71"/>
    </row>
    <row r="279" spans="1:18" ht="15">
      <c r="A279" s="81"/>
      <c r="B279" s="156" t="s">
        <v>556</v>
      </c>
      <c r="C279" s="156"/>
      <c r="D279" s="71"/>
      <c r="E279" s="156" t="s">
        <v>290</v>
      </c>
      <c r="F279" s="156"/>
      <c r="G279" s="156" t="s">
        <v>291</v>
      </c>
      <c r="H279" s="156"/>
      <c r="I279" s="156"/>
      <c r="J279" s="158">
        <v>1000</v>
      </c>
      <c r="K279" s="158"/>
      <c r="L279" s="74" t="s">
        <v>205</v>
      </c>
      <c r="M279" s="96">
        <v>13000</v>
      </c>
      <c r="N279" s="141">
        <v>13082.2</v>
      </c>
      <c r="O279" s="142"/>
      <c r="P279" s="88">
        <f t="shared" si="10"/>
        <v>1308.22</v>
      </c>
      <c r="Q279" s="73">
        <f t="shared" si="11"/>
        <v>100.63230769230769</v>
      </c>
      <c r="R279" s="71"/>
    </row>
    <row r="280" spans="1:18" ht="15">
      <c r="A280" s="81"/>
      <c r="B280" s="134"/>
      <c r="C280" s="134"/>
      <c r="D280" s="71"/>
      <c r="E280" s="134" t="s">
        <v>292</v>
      </c>
      <c r="F280" s="134"/>
      <c r="G280" s="134" t="s">
        <v>293</v>
      </c>
      <c r="H280" s="134"/>
      <c r="I280" s="134"/>
      <c r="J280" s="136">
        <v>18050</v>
      </c>
      <c r="K280" s="136"/>
      <c r="L280" s="78" t="s">
        <v>557</v>
      </c>
      <c r="M280" s="98" t="s">
        <v>557</v>
      </c>
      <c r="N280" s="139">
        <v>19820</v>
      </c>
      <c r="O280" s="140"/>
      <c r="P280" s="88">
        <f t="shared" si="10"/>
        <v>109.80609418282548</v>
      </c>
      <c r="Q280" s="73">
        <f t="shared" si="11"/>
        <v>110.11111111111111</v>
      </c>
      <c r="R280" s="71"/>
    </row>
    <row r="281" spans="1:18" ht="15">
      <c r="A281" s="81"/>
      <c r="B281" s="156" t="s">
        <v>558</v>
      </c>
      <c r="C281" s="156"/>
      <c r="D281" s="71"/>
      <c r="E281" s="156" t="s">
        <v>303</v>
      </c>
      <c r="F281" s="156"/>
      <c r="G281" s="156" t="s">
        <v>559</v>
      </c>
      <c r="H281" s="156"/>
      <c r="I281" s="156"/>
      <c r="J281" s="158">
        <v>18050</v>
      </c>
      <c r="K281" s="158"/>
      <c r="L281" s="74" t="s">
        <v>557</v>
      </c>
      <c r="M281" s="96" t="s">
        <v>557</v>
      </c>
      <c r="N281" s="141">
        <v>19820</v>
      </c>
      <c r="O281" s="142"/>
      <c r="P281" s="88">
        <f t="shared" si="10"/>
        <v>109.80609418282548</v>
      </c>
      <c r="Q281" s="73">
        <f t="shared" si="11"/>
        <v>110.11111111111111</v>
      </c>
      <c r="R281" s="71"/>
    </row>
    <row r="282" spans="1:18" ht="15">
      <c r="A282" s="81"/>
      <c r="B282" s="71"/>
      <c r="C282" s="156"/>
      <c r="D282" s="156"/>
      <c r="E282" s="164" t="s">
        <v>560</v>
      </c>
      <c r="F282" s="164"/>
      <c r="G282" s="156" t="s">
        <v>561</v>
      </c>
      <c r="H282" s="156"/>
      <c r="I282" s="156"/>
      <c r="J282" s="158">
        <v>6620.91</v>
      </c>
      <c r="K282" s="158"/>
      <c r="L282" s="74" t="s">
        <v>190</v>
      </c>
      <c r="M282" s="96" t="s">
        <v>190</v>
      </c>
      <c r="N282" s="141">
        <v>0</v>
      </c>
      <c r="O282" s="142"/>
      <c r="P282" s="88">
        <f t="shared" si="10"/>
        <v>0</v>
      </c>
      <c r="Q282" s="73">
        <f t="shared" si="11"/>
        <v>0</v>
      </c>
      <c r="R282" s="71"/>
    </row>
    <row r="283" spans="1:18" ht="15">
      <c r="A283" s="81"/>
      <c r="B283" s="71"/>
      <c r="C283" s="156"/>
      <c r="D283" s="156"/>
      <c r="E283" s="156" t="s">
        <v>562</v>
      </c>
      <c r="F283" s="156"/>
      <c r="G283" s="156" t="s">
        <v>563</v>
      </c>
      <c r="H283" s="156"/>
      <c r="I283" s="156"/>
      <c r="J283" s="158">
        <v>6620.91</v>
      </c>
      <c r="K283" s="158"/>
      <c r="L283" s="74" t="s">
        <v>190</v>
      </c>
      <c r="M283" s="96" t="s">
        <v>190</v>
      </c>
      <c r="N283" s="141">
        <v>0</v>
      </c>
      <c r="O283" s="142"/>
      <c r="P283" s="88">
        <f t="shared" si="10"/>
        <v>0</v>
      </c>
      <c r="Q283" s="73">
        <f t="shared" si="11"/>
        <v>0</v>
      </c>
      <c r="R283" s="71"/>
    </row>
    <row r="284" spans="1:18" ht="15">
      <c r="A284" s="81"/>
      <c r="B284" s="71"/>
      <c r="C284" s="156"/>
      <c r="D284" s="156"/>
      <c r="E284" s="156" t="s">
        <v>174</v>
      </c>
      <c r="F284" s="156"/>
      <c r="G284" s="163" t="s">
        <v>175</v>
      </c>
      <c r="H284" s="163"/>
      <c r="I284" s="163"/>
      <c r="J284" s="158">
        <v>6620.91</v>
      </c>
      <c r="K284" s="158"/>
      <c r="L284" s="74" t="s">
        <v>190</v>
      </c>
      <c r="M284" s="96" t="s">
        <v>190</v>
      </c>
      <c r="N284" s="141">
        <v>0</v>
      </c>
      <c r="O284" s="142"/>
      <c r="P284" s="88">
        <f t="shared" si="10"/>
        <v>0</v>
      </c>
      <c r="Q284" s="73">
        <f t="shared" si="11"/>
        <v>0</v>
      </c>
      <c r="R284" s="71"/>
    </row>
    <row r="285" spans="1:18" ht="15">
      <c r="A285" s="81"/>
      <c r="B285" s="134"/>
      <c r="C285" s="134"/>
      <c r="D285" s="71"/>
      <c r="E285" s="134" t="s">
        <v>176</v>
      </c>
      <c r="F285" s="134"/>
      <c r="G285" s="200" t="s">
        <v>177</v>
      </c>
      <c r="H285" s="200"/>
      <c r="I285" s="200"/>
      <c r="J285" s="162">
        <v>6620.91</v>
      </c>
      <c r="K285" s="162"/>
      <c r="L285" s="78" t="s">
        <v>190</v>
      </c>
      <c r="M285" s="98" t="s">
        <v>190</v>
      </c>
      <c r="N285" s="139">
        <v>0</v>
      </c>
      <c r="O285" s="140"/>
      <c r="P285" s="88">
        <f t="shared" si="10"/>
        <v>0</v>
      </c>
      <c r="Q285" s="73">
        <f t="shared" si="11"/>
        <v>0</v>
      </c>
      <c r="R285" s="71"/>
    </row>
    <row r="286" spans="1:18" ht="15">
      <c r="A286" s="81"/>
      <c r="B286" s="134"/>
      <c r="C286" s="134"/>
      <c r="D286" s="71"/>
      <c r="E286" s="134" t="s">
        <v>178</v>
      </c>
      <c r="F286" s="134"/>
      <c r="G286" s="200" t="s">
        <v>179</v>
      </c>
      <c r="H286" s="200"/>
      <c r="I286" s="200"/>
      <c r="J286" s="162">
        <v>6620.91</v>
      </c>
      <c r="K286" s="162"/>
      <c r="L286" s="78" t="s">
        <v>190</v>
      </c>
      <c r="M286" s="98" t="s">
        <v>190</v>
      </c>
      <c r="N286" s="139">
        <v>0</v>
      </c>
      <c r="O286" s="140"/>
      <c r="P286" s="88">
        <f t="shared" si="10"/>
        <v>0</v>
      </c>
      <c r="Q286" s="73">
        <f t="shared" si="11"/>
        <v>0</v>
      </c>
      <c r="R286" s="71"/>
    </row>
    <row r="287" spans="1:18" ht="15">
      <c r="A287" s="81"/>
      <c r="B287" s="134"/>
      <c r="C287" s="134"/>
      <c r="D287" s="71"/>
      <c r="E287" s="134" t="s">
        <v>292</v>
      </c>
      <c r="F287" s="134"/>
      <c r="G287" s="200" t="s">
        <v>293</v>
      </c>
      <c r="H287" s="200"/>
      <c r="I287" s="200"/>
      <c r="J287" s="162">
        <v>6620.91</v>
      </c>
      <c r="K287" s="162"/>
      <c r="L287" s="78" t="s">
        <v>190</v>
      </c>
      <c r="M287" s="98" t="s">
        <v>190</v>
      </c>
      <c r="N287" s="139">
        <v>0</v>
      </c>
      <c r="O287" s="140"/>
      <c r="P287" s="88">
        <f t="shared" si="10"/>
        <v>0</v>
      </c>
      <c r="Q287" s="73">
        <f t="shared" si="11"/>
        <v>0</v>
      </c>
      <c r="R287" s="71"/>
    </row>
    <row r="288" spans="1:18" ht="15">
      <c r="A288" s="81"/>
      <c r="B288" s="156" t="s">
        <v>564</v>
      </c>
      <c r="C288" s="156"/>
      <c r="D288" s="71"/>
      <c r="E288" s="156" t="s">
        <v>303</v>
      </c>
      <c r="F288" s="156"/>
      <c r="G288" s="163" t="s">
        <v>293</v>
      </c>
      <c r="H288" s="163"/>
      <c r="I288" s="163"/>
      <c r="J288" s="158">
        <v>6620.91</v>
      </c>
      <c r="K288" s="158"/>
      <c r="L288" s="74" t="s">
        <v>190</v>
      </c>
      <c r="M288" s="96" t="s">
        <v>190</v>
      </c>
      <c r="N288" s="141">
        <v>0</v>
      </c>
      <c r="O288" s="142"/>
      <c r="P288" s="88">
        <f t="shared" si="10"/>
        <v>0</v>
      </c>
      <c r="Q288" s="73">
        <f t="shared" si="11"/>
        <v>0</v>
      </c>
      <c r="R288" s="71"/>
    </row>
    <row r="289" spans="1:18" ht="15">
      <c r="A289" s="81"/>
      <c r="B289" s="71"/>
      <c r="C289" s="156"/>
      <c r="D289" s="156"/>
      <c r="E289" s="164" t="s">
        <v>565</v>
      </c>
      <c r="F289" s="164"/>
      <c r="G289" s="163" t="s">
        <v>566</v>
      </c>
      <c r="H289" s="163"/>
      <c r="I289" s="163"/>
      <c r="J289" s="158">
        <v>0</v>
      </c>
      <c r="K289" s="158"/>
      <c r="L289" s="74" t="s">
        <v>567</v>
      </c>
      <c r="M289" s="96" t="s">
        <v>567</v>
      </c>
      <c r="N289" s="141">
        <v>0</v>
      </c>
      <c r="O289" s="142"/>
      <c r="P289" s="88" t="e">
        <f t="shared" si="10"/>
        <v>#DIV/0!</v>
      </c>
      <c r="Q289" s="73">
        <f t="shared" si="11"/>
        <v>0</v>
      </c>
      <c r="R289" s="71"/>
    </row>
    <row r="290" spans="1:18" ht="15">
      <c r="A290" s="81"/>
      <c r="B290" s="71"/>
      <c r="C290" s="156"/>
      <c r="D290" s="156"/>
      <c r="E290" s="156" t="s">
        <v>568</v>
      </c>
      <c r="F290" s="156"/>
      <c r="G290" s="163" t="s">
        <v>569</v>
      </c>
      <c r="H290" s="163"/>
      <c r="I290" s="163"/>
      <c r="J290" s="158">
        <v>0</v>
      </c>
      <c r="K290" s="158"/>
      <c r="L290" s="74" t="s">
        <v>567</v>
      </c>
      <c r="M290" s="96" t="s">
        <v>567</v>
      </c>
      <c r="N290" s="141">
        <v>0</v>
      </c>
      <c r="O290" s="142"/>
      <c r="P290" s="88" t="e">
        <f t="shared" si="10"/>
        <v>#DIV/0!</v>
      </c>
      <c r="Q290" s="73">
        <f t="shared" si="11"/>
        <v>0</v>
      </c>
      <c r="R290" s="71"/>
    </row>
    <row r="291" spans="1:18" ht="15">
      <c r="A291" s="81"/>
      <c r="B291" s="71"/>
      <c r="C291" s="156"/>
      <c r="D291" s="156"/>
      <c r="E291" s="156" t="s">
        <v>174</v>
      </c>
      <c r="F291" s="156"/>
      <c r="G291" s="163" t="s">
        <v>175</v>
      </c>
      <c r="H291" s="163"/>
      <c r="I291" s="163"/>
      <c r="J291" s="158">
        <v>0</v>
      </c>
      <c r="K291" s="158"/>
      <c r="L291" s="74" t="s">
        <v>567</v>
      </c>
      <c r="M291" s="96" t="s">
        <v>567</v>
      </c>
      <c r="N291" s="141">
        <v>0</v>
      </c>
      <c r="O291" s="142"/>
      <c r="P291" s="88" t="e">
        <f t="shared" si="10"/>
        <v>#DIV/0!</v>
      </c>
      <c r="Q291" s="73">
        <f t="shared" si="11"/>
        <v>0</v>
      </c>
      <c r="R291" s="71"/>
    </row>
    <row r="292" spans="1:18" ht="15">
      <c r="A292" s="81"/>
      <c r="B292" s="134"/>
      <c r="C292" s="134"/>
      <c r="D292" s="71"/>
      <c r="E292" s="134" t="s">
        <v>176</v>
      </c>
      <c r="F292" s="134"/>
      <c r="G292" s="200" t="s">
        <v>177</v>
      </c>
      <c r="H292" s="200"/>
      <c r="I292" s="200"/>
      <c r="J292" s="136">
        <v>0</v>
      </c>
      <c r="K292" s="136"/>
      <c r="L292" s="78" t="s">
        <v>567</v>
      </c>
      <c r="M292" s="98" t="s">
        <v>567</v>
      </c>
      <c r="N292" s="139">
        <v>0</v>
      </c>
      <c r="O292" s="140"/>
      <c r="P292" s="88" t="e">
        <f t="shared" si="10"/>
        <v>#DIV/0!</v>
      </c>
      <c r="Q292" s="73">
        <f t="shared" si="11"/>
        <v>0</v>
      </c>
      <c r="R292" s="71"/>
    </row>
    <row r="293" spans="1:18" ht="15">
      <c r="A293" s="81"/>
      <c r="B293" s="134"/>
      <c r="C293" s="134"/>
      <c r="D293" s="71"/>
      <c r="E293" s="134" t="s">
        <v>178</v>
      </c>
      <c r="F293" s="134"/>
      <c r="G293" s="200" t="s">
        <v>179</v>
      </c>
      <c r="H293" s="200"/>
      <c r="I293" s="200"/>
      <c r="J293" s="136">
        <v>0</v>
      </c>
      <c r="K293" s="136"/>
      <c r="L293" s="78" t="s">
        <v>567</v>
      </c>
      <c r="M293" s="98" t="s">
        <v>567</v>
      </c>
      <c r="N293" s="139">
        <v>0</v>
      </c>
      <c r="O293" s="140"/>
      <c r="P293" s="88" t="e">
        <f t="shared" si="10"/>
        <v>#DIV/0!</v>
      </c>
      <c r="Q293" s="73">
        <f t="shared" si="11"/>
        <v>0</v>
      </c>
      <c r="R293" s="71"/>
    </row>
    <row r="294" spans="1:18" ht="15">
      <c r="A294" s="81"/>
      <c r="B294" s="134"/>
      <c r="C294" s="134"/>
      <c r="D294" s="71"/>
      <c r="E294" s="134" t="s">
        <v>196</v>
      </c>
      <c r="F294" s="134"/>
      <c r="G294" s="200" t="s">
        <v>197</v>
      </c>
      <c r="H294" s="200"/>
      <c r="I294" s="200"/>
      <c r="J294" s="136">
        <v>0</v>
      </c>
      <c r="K294" s="136"/>
      <c r="L294" s="78" t="s">
        <v>567</v>
      </c>
      <c r="M294" s="98" t="s">
        <v>567</v>
      </c>
      <c r="N294" s="139">
        <v>0</v>
      </c>
      <c r="O294" s="140"/>
      <c r="P294" s="88" t="e">
        <f t="shared" si="10"/>
        <v>#DIV/0!</v>
      </c>
      <c r="Q294" s="73">
        <f t="shared" si="11"/>
        <v>0</v>
      </c>
      <c r="R294" s="71"/>
    </row>
    <row r="295" spans="1:18" ht="15">
      <c r="A295" s="81"/>
      <c r="B295" s="156" t="s">
        <v>570</v>
      </c>
      <c r="C295" s="156"/>
      <c r="D295" s="71"/>
      <c r="E295" s="156" t="s">
        <v>215</v>
      </c>
      <c r="F295" s="156"/>
      <c r="G295" s="163" t="s">
        <v>219</v>
      </c>
      <c r="H295" s="163"/>
      <c r="I295" s="163"/>
      <c r="J295" s="158">
        <v>0</v>
      </c>
      <c r="K295" s="158"/>
      <c r="L295" s="74" t="s">
        <v>567</v>
      </c>
      <c r="M295" s="96" t="s">
        <v>567</v>
      </c>
      <c r="N295" s="153">
        <v>0</v>
      </c>
      <c r="O295" s="142"/>
      <c r="P295" s="88" t="e">
        <f t="shared" si="10"/>
        <v>#DIV/0!</v>
      </c>
      <c r="Q295" s="73">
        <f t="shared" si="11"/>
        <v>0</v>
      </c>
      <c r="R295" s="71"/>
    </row>
    <row r="296" spans="1:18" ht="15">
      <c r="A296" s="81"/>
      <c r="B296" s="71"/>
      <c r="C296" s="156"/>
      <c r="D296" s="156"/>
      <c r="E296" s="164" t="s">
        <v>658</v>
      </c>
      <c r="F296" s="164"/>
      <c r="G296" s="163" t="s">
        <v>659</v>
      </c>
      <c r="H296" s="163"/>
      <c r="I296" s="163"/>
      <c r="J296" s="157">
        <v>0</v>
      </c>
      <c r="K296" s="158"/>
      <c r="L296" s="74">
        <v>17430</v>
      </c>
      <c r="M296" s="101">
        <v>17430</v>
      </c>
      <c r="N296" s="137">
        <v>17430</v>
      </c>
      <c r="O296" s="138"/>
      <c r="P296" s="88" t="e">
        <f>#REF!/J296*100</f>
        <v>#REF!</v>
      </c>
      <c r="Q296" s="73" t="e">
        <f>#REF!/M296*100</f>
        <v>#REF!</v>
      </c>
      <c r="R296" s="81"/>
    </row>
    <row r="297" spans="1:18" ht="15">
      <c r="A297" s="81"/>
      <c r="B297" s="71"/>
      <c r="C297" s="156"/>
      <c r="D297" s="156"/>
      <c r="E297" s="156" t="s">
        <v>660</v>
      </c>
      <c r="F297" s="156"/>
      <c r="G297" s="163" t="s">
        <v>661</v>
      </c>
      <c r="H297" s="163"/>
      <c r="I297" s="163"/>
      <c r="J297" s="157">
        <v>0</v>
      </c>
      <c r="K297" s="158"/>
      <c r="L297" s="74">
        <v>17430</v>
      </c>
      <c r="M297" s="101">
        <v>17430</v>
      </c>
      <c r="N297" s="137">
        <v>17430</v>
      </c>
      <c r="O297" s="138"/>
      <c r="P297" s="88" t="e">
        <f t="shared" ref="P297:P328" si="12">N297/J297*100</f>
        <v>#DIV/0!</v>
      </c>
      <c r="Q297" s="73">
        <f t="shared" ref="Q297:Q328" si="13">N297/M297*100</f>
        <v>100</v>
      </c>
      <c r="R297" s="81"/>
    </row>
    <row r="298" spans="1:18" ht="15">
      <c r="A298" s="81"/>
      <c r="B298" s="71"/>
      <c r="C298" s="156"/>
      <c r="D298" s="156"/>
      <c r="E298" s="156" t="s">
        <v>174</v>
      </c>
      <c r="F298" s="156"/>
      <c r="G298" s="163" t="s">
        <v>175</v>
      </c>
      <c r="H298" s="163"/>
      <c r="I298" s="163"/>
      <c r="J298" s="157">
        <v>0</v>
      </c>
      <c r="K298" s="158"/>
      <c r="L298" s="74">
        <v>17430</v>
      </c>
      <c r="M298" s="101">
        <v>17430</v>
      </c>
      <c r="N298" s="137">
        <v>17430</v>
      </c>
      <c r="O298" s="138"/>
      <c r="P298" s="88" t="e">
        <f t="shared" si="12"/>
        <v>#DIV/0!</v>
      </c>
      <c r="Q298" s="73">
        <f t="shared" si="13"/>
        <v>100</v>
      </c>
      <c r="R298" s="81"/>
    </row>
    <row r="299" spans="1:18" ht="27.75" customHeight="1">
      <c r="A299" s="81"/>
      <c r="B299" s="134"/>
      <c r="C299" s="134"/>
      <c r="D299" s="71"/>
      <c r="E299" s="134" t="s">
        <v>322</v>
      </c>
      <c r="F299" s="134"/>
      <c r="G299" s="134" t="s">
        <v>323</v>
      </c>
      <c r="H299" s="134"/>
      <c r="I299" s="134"/>
      <c r="J299" s="135">
        <v>0</v>
      </c>
      <c r="K299" s="136"/>
      <c r="L299" s="89">
        <v>17430</v>
      </c>
      <c r="M299" s="102">
        <v>17430</v>
      </c>
      <c r="N299" s="139">
        <v>17430</v>
      </c>
      <c r="O299" s="140"/>
      <c r="P299" s="88" t="e">
        <f t="shared" si="12"/>
        <v>#DIV/0!</v>
      </c>
      <c r="Q299" s="73">
        <f t="shared" si="13"/>
        <v>100</v>
      </c>
      <c r="R299" s="81"/>
    </row>
    <row r="300" spans="1:18" ht="18" customHeight="1">
      <c r="A300" s="81"/>
      <c r="B300" s="134"/>
      <c r="C300" s="134"/>
      <c r="D300" s="71"/>
      <c r="E300" s="134" t="s">
        <v>341</v>
      </c>
      <c r="F300" s="134"/>
      <c r="G300" s="134" t="s">
        <v>342</v>
      </c>
      <c r="H300" s="134"/>
      <c r="I300" s="134"/>
      <c r="J300" s="135">
        <v>0</v>
      </c>
      <c r="K300" s="136"/>
      <c r="L300" s="89">
        <v>17430</v>
      </c>
      <c r="M300" s="102">
        <v>17430</v>
      </c>
      <c r="N300" s="139">
        <v>17430</v>
      </c>
      <c r="O300" s="140"/>
      <c r="P300" s="88" t="e">
        <f t="shared" si="12"/>
        <v>#DIV/0!</v>
      </c>
      <c r="Q300" s="73">
        <f t="shared" si="13"/>
        <v>100</v>
      </c>
      <c r="R300" s="81"/>
    </row>
    <row r="301" spans="1:18" ht="24" customHeight="1">
      <c r="A301" s="81"/>
      <c r="B301" s="134"/>
      <c r="C301" s="134"/>
      <c r="D301" s="71"/>
      <c r="E301" s="134" t="s">
        <v>343</v>
      </c>
      <c r="F301" s="134"/>
      <c r="G301" s="134" t="s">
        <v>344</v>
      </c>
      <c r="H301" s="134"/>
      <c r="I301" s="134"/>
      <c r="J301" s="135">
        <v>0</v>
      </c>
      <c r="K301" s="136"/>
      <c r="L301" s="89">
        <v>17430</v>
      </c>
      <c r="M301" s="102">
        <v>17430</v>
      </c>
      <c r="N301" s="139">
        <v>17430</v>
      </c>
      <c r="O301" s="140"/>
      <c r="P301" s="88" t="e">
        <f t="shared" si="12"/>
        <v>#DIV/0!</v>
      </c>
      <c r="Q301" s="73">
        <f t="shared" si="13"/>
        <v>100</v>
      </c>
      <c r="R301" s="81"/>
    </row>
    <row r="302" spans="1:18" ht="15">
      <c r="A302" s="81"/>
      <c r="B302" s="156" t="s">
        <v>662</v>
      </c>
      <c r="C302" s="156"/>
      <c r="D302" s="71"/>
      <c r="E302" s="156" t="s">
        <v>346</v>
      </c>
      <c r="F302" s="156"/>
      <c r="G302" s="156" t="s">
        <v>347</v>
      </c>
      <c r="H302" s="156"/>
      <c r="I302" s="156"/>
      <c r="J302" s="157">
        <v>0</v>
      </c>
      <c r="K302" s="158"/>
      <c r="L302" s="74">
        <v>17430</v>
      </c>
      <c r="M302" s="101">
        <v>17430</v>
      </c>
      <c r="N302" s="137">
        <v>17430</v>
      </c>
      <c r="O302" s="138"/>
      <c r="P302" s="88" t="e">
        <f t="shared" si="12"/>
        <v>#DIV/0!</v>
      </c>
      <c r="Q302" s="73">
        <f t="shared" si="13"/>
        <v>100</v>
      </c>
      <c r="R302" s="81"/>
    </row>
    <row r="303" spans="1:18" ht="32">
      <c r="A303" s="82"/>
      <c r="B303" s="75"/>
      <c r="C303" s="165"/>
      <c r="D303" s="165"/>
      <c r="E303" s="165" t="s">
        <v>571</v>
      </c>
      <c r="F303" s="165"/>
      <c r="G303" s="201" t="s">
        <v>572</v>
      </c>
      <c r="H303" s="201"/>
      <c r="I303" s="201"/>
      <c r="J303" s="175">
        <v>118990.82</v>
      </c>
      <c r="K303" s="176"/>
      <c r="L303" s="76" t="s">
        <v>573</v>
      </c>
      <c r="M303" s="97" t="s">
        <v>573</v>
      </c>
      <c r="N303" s="202">
        <v>23540.97</v>
      </c>
      <c r="O303" s="150"/>
      <c r="P303" s="88">
        <f t="shared" si="12"/>
        <v>19.783853914108668</v>
      </c>
      <c r="Q303" s="77">
        <f t="shared" si="13"/>
        <v>14.075318385650226</v>
      </c>
      <c r="R303" s="71"/>
    </row>
    <row r="304" spans="1:18" ht="15">
      <c r="A304" s="81"/>
      <c r="B304" s="71"/>
      <c r="C304" s="156"/>
      <c r="D304" s="156"/>
      <c r="E304" s="164" t="s">
        <v>388</v>
      </c>
      <c r="F304" s="164"/>
      <c r="G304" s="156" t="s">
        <v>389</v>
      </c>
      <c r="H304" s="156"/>
      <c r="I304" s="156"/>
      <c r="J304" s="158">
        <v>4000</v>
      </c>
      <c r="K304" s="158"/>
      <c r="L304" s="74" t="s">
        <v>574</v>
      </c>
      <c r="M304" s="96" t="s">
        <v>574</v>
      </c>
      <c r="N304" s="141">
        <v>14580</v>
      </c>
      <c r="O304" s="142"/>
      <c r="P304" s="88">
        <f t="shared" si="12"/>
        <v>364.5</v>
      </c>
      <c r="Q304" s="73">
        <f t="shared" si="13"/>
        <v>100</v>
      </c>
      <c r="R304" s="71"/>
    </row>
    <row r="305" spans="1:18" ht="15">
      <c r="A305" s="81"/>
      <c r="B305" s="71"/>
      <c r="C305" s="156"/>
      <c r="D305" s="156"/>
      <c r="E305" s="156" t="s">
        <v>391</v>
      </c>
      <c r="F305" s="156"/>
      <c r="G305" s="156" t="s">
        <v>392</v>
      </c>
      <c r="H305" s="156"/>
      <c r="I305" s="156"/>
      <c r="J305" s="158">
        <v>4000</v>
      </c>
      <c r="K305" s="158"/>
      <c r="L305" s="74" t="s">
        <v>574</v>
      </c>
      <c r="M305" s="96" t="s">
        <v>574</v>
      </c>
      <c r="N305" s="141">
        <v>14580</v>
      </c>
      <c r="O305" s="142"/>
      <c r="P305" s="88">
        <f t="shared" si="12"/>
        <v>364.5</v>
      </c>
      <c r="Q305" s="73">
        <f t="shared" si="13"/>
        <v>100</v>
      </c>
      <c r="R305" s="71"/>
    </row>
    <row r="306" spans="1:18" ht="15">
      <c r="A306" s="81"/>
      <c r="B306" s="71"/>
      <c r="C306" s="156"/>
      <c r="D306" s="156"/>
      <c r="E306" s="156" t="s">
        <v>174</v>
      </c>
      <c r="F306" s="156"/>
      <c r="G306" s="156" t="s">
        <v>175</v>
      </c>
      <c r="H306" s="156"/>
      <c r="I306" s="156"/>
      <c r="J306" s="158">
        <v>4000</v>
      </c>
      <c r="K306" s="158"/>
      <c r="L306" s="74" t="s">
        <v>574</v>
      </c>
      <c r="M306" s="96" t="s">
        <v>574</v>
      </c>
      <c r="N306" s="141">
        <v>14580</v>
      </c>
      <c r="O306" s="142"/>
      <c r="P306" s="88">
        <f t="shared" si="12"/>
        <v>364.5</v>
      </c>
      <c r="Q306" s="73">
        <f t="shared" si="13"/>
        <v>100</v>
      </c>
      <c r="R306" s="71"/>
    </row>
    <row r="307" spans="1:18" ht="15">
      <c r="A307" s="81"/>
      <c r="B307" s="134"/>
      <c r="C307" s="134"/>
      <c r="D307" s="71"/>
      <c r="E307" s="134" t="s">
        <v>176</v>
      </c>
      <c r="F307" s="134"/>
      <c r="G307" s="134" t="s">
        <v>177</v>
      </c>
      <c r="H307" s="134"/>
      <c r="I307" s="134"/>
      <c r="J307" s="136">
        <v>4000</v>
      </c>
      <c r="K307" s="136"/>
      <c r="L307" s="78" t="s">
        <v>574</v>
      </c>
      <c r="M307" s="98" t="s">
        <v>574</v>
      </c>
      <c r="N307" s="139">
        <v>14580</v>
      </c>
      <c r="O307" s="140"/>
      <c r="P307" s="88">
        <f t="shared" si="12"/>
        <v>364.5</v>
      </c>
      <c r="Q307" s="73">
        <f t="shared" si="13"/>
        <v>100</v>
      </c>
      <c r="R307" s="71"/>
    </row>
    <row r="308" spans="1:18" ht="15">
      <c r="A308" s="81"/>
      <c r="B308" s="134"/>
      <c r="C308" s="134"/>
      <c r="D308" s="71"/>
      <c r="E308" s="134" t="s">
        <v>178</v>
      </c>
      <c r="F308" s="134"/>
      <c r="G308" s="134" t="s">
        <v>179</v>
      </c>
      <c r="H308" s="134"/>
      <c r="I308" s="134"/>
      <c r="J308" s="136">
        <v>4000</v>
      </c>
      <c r="K308" s="136"/>
      <c r="L308" s="78" t="s">
        <v>574</v>
      </c>
      <c r="M308" s="98" t="s">
        <v>574</v>
      </c>
      <c r="N308" s="139">
        <v>14580</v>
      </c>
      <c r="O308" s="140"/>
      <c r="P308" s="88">
        <f t="shared" si="12"/>
        <v>364.5</v>
      </c>
      <c r="Q308" s="73">
        <f t="shared" si="13"/>
        <v>100</v>
      </c>
      <c r="R308" s="81"/>
    </row>
    <row r="309" spans="1:18" ht="15">
      <c r="A309" s="81"/>
      <c r="B309" s="134"/>
      <c r="C309" s="134"/>
      <c r="D309" s="71"/>
      <c r="E309" s="134" t="s">
        <v>236</v>
      </c>
      <c r="F309" s="134"/>
      <c r="G309" s="200" t="s">
        <v>237</v>
      </c>
      <c r="H309" s="200"/>
      <c r="I309" s="200"/>
      <c r="J309" s="136">
        <v>0</v>
      </c>
      <c r="K309" s="136"/>
      <c r="L309" s="78" t="s">
        <v>575</v>
      </c>
      <c r="M309" s="98" t="s">
        <v>575</v>
      </c>
      <c r="N309" s="139">
        <v>10580</v>
      </c>
      <c r="O309" s="140"/>
      <c r="P309" s="88" t="e">
        <f t="shared" si="12"/>
        <v>#DIV/0!</v>
      </c>
      <c r="Q309" s="73">
        <f t="shared" si="13"/>
        <v>100</v>
      </c>
      <c r="R309" s="81"/>
    </row>
    <row r="310" spans="1:18" ht="15">
      <c r="A310" s="81"/>
      <c r="B310" s="156" t="s">
        <v>576</v>
      </c>
      <c r="C310" s="156"/>
      <c r="D310" s="71"/>
      <c r="E310" s="156" t="s">
        <v>240</v>
      </c>
      <c r="F310" s="156"/>
      <c r="G310" s="163" t="s">
        <v>577</v>
      </c>
      <c r="H310" s="163"/>
      <c r="I310" s="163"/>
      <c r="J310" s="158">
        <v>0</v>
      </c>
      <c r="K310" s="158"/>
      <c r="L310" s="74" t="s">
        <v>575</v>
      </c>
      <c r="M310" s="96" t="s">
        <v>575</v>
      </c>
      <c r="N310" s="141">
        <v>10580</v>
      </c>
      <c r="O310" s="142"/>
      <c r="P310" s="88" t="e">
        <f t="shared" si="12"/>
        <v>#DIV/0!</v>
      </c>
      <c r="Q310" s="73">
        <f t="shared" si="13"/>
        <v>100</v>
      </c>
      <c r="R310" s="81"/>
    </row>
    <row r="311" spans="1:18" ht="15">
      <c r="A311" s="81"/>
      <c r="B311" s="134"/>
      <c r="C311" s="134"/>
      <c r="D311" s="71"/>
      <c r="E311" s="134" t="s">
        <v>292</v>
      </c>
      <c r="F311" s="134"/>
      <c r="G311" s="200" t="s">
        <v>293</v>
      </c>
      <c r="H311" s="200"/>
      <c r="I311" s="200"/>
      <c r="J311" s="136">
        <v>4000</v>
      </c>
      <c r="K311" s="136"/>
      <c r="L311" s="78" t="s">
        <v>220</v>
      </c>
      <c r="M311" s="98" t="s">
        <v>220</v>
      </c>
      <c r="N311" s="139">
        <v>4000</v>
      </c>
      <c r="O311" s="140"/>
      <c r="P311" s="88">
        <f t="shared" si="12"/>
        <v>100</v>
      </c>
      <c r="Q311" s="73">
        <f t="shared" si="13"/>
        <v>100</v>
      </c>
      <c r="R311" s="81"/>
    </row>
    <row r="312" spans="1:18" ht="15">
      <c r="A312" s="81"/>
      <c r="B312" s="156" t="s">
        <v>578</v>
      </c>
      <c r="C312" s="156"/>
      <c r="D312" s="71"/>
      <c r="E312" s="156" t="s">
        <v>299</v>
      </c>
      <c r="F312" s="156"/>
      <c r="G312" s="163" t="s">
        <v>579</v>
      </c>
      <c r="H312" s="163"/>
      <c r="I312" s="163"/>
      <c r="J312" s="158">
        <v>4000</v>
      </c>
      <c r="K312" s="158"/>
      <c r="L312" s="74" t="s">
        <v>220</v>
      </c>
      <c r="M312" s="96" t="s">
        <v>220</v>
      </c>
      <c r="N312" s="141">
        <v>4000</v>
      </c>
      <c r="O312" s="142"/>
      <c r="P312" s="88">
        <f t="shared" si="12"/>
        <v>100</v>
      </c>
      <c r="Q312" s="73">
        <f t="shared" si="13"/>
        <v>100</v>
      </c>
      <c r="R312" s="81"/>
    </row>
    <row r="313" spans="1:18" ht="15">
      <c r="A313" s="81"/>
      <c r="B313" s="71"/>
      <c r="C313" s="156"/>
      <c r="D313" s="156"/>
      <c r="E313" s="164" t="s">
        <v>496</v>
      </c>
      <c r="F313" s="164"/>
      <c r="G313" s="163" t="s">
        <v>497</v>
      </c>
      <c r="H313" s="163"/>
      <c r="I313" s="163"/>
      <c r="J313" s="158">
        <v>0</v>
      </c>
      <c r="K313" s="158"/>
      <c r="L313" s="74" t="s">
        <v>580</v>
      </c>
      <c r="M313" s="96" t="s">
        <v>580</v>
      </c>
      <c r="N313" s="141">
        <v>0</v>
      </c>
      <c r="O313" s="142"/>
      <c r="P313" s="88" t="e">
        <f t="shared" si="12"/>
        <v>#DIV/0!</v>
      </c>
      <c r="Q313" s="73">
        <f t="shared" si="13"/>
        <v>0</v>
      </c>
      <c r="R313" s="81"/>
    </row>
    <row r="314" spans="1:18" ht="15">
      <c r="A314" s="81"/>
      <c r="B314" s="71"/>
      <c r="C314" s="156"/>
      <c r="D314" s="156"/>
      <c r="E314" s="156" t="s">
        <v>498</v>
      </c>
      <c r="F314" s="156"/>
      <c r="G314" s="163" t="s">
        <v>499</v>
      </c>
      <c r="H314" s="163"/>
      <c r="I314" s="163"/>
      <c r="J314" s="158">
        <v>0</v>
      </c>
      <c r="K314" s="158"/>
      <c r="L314" s="74" t="s">
        <v>580</v>
      </c>
      <c r="M314" s="96" t="s">
        <v>580</v>
      </c>
      <c r="N314" s="141">
        <v>0</v>
      </c>
      <c r="O314" s="142"/>
      <c r="P314" s="88" t="e">
        <f t="shared" si="12"/>
        <v>#DIV/0!</v>
      </c>
      <c r="Q314" s="73">
        <f t="shared" si="13"/>
        <v>0</v>
      </c>
      <c r="R314" s="81"/>
    </row>
    <row r="315" spans="1:18" ht="15">
      <c r="A315" s="81"/>
      <c r="B315" s="71"/>
      <c r="C315" s="156"/>
      <c r="D315" s="156"/>
      <c r="E315" s="156" t="s">
        <v>174</v>
      </c>
      <c r="F315" s="156"/>
      <c r="G315" s="163" t="s">
        <v>175</v>
      </c>
      <c r="H315" s="163"/>
      <c r="I315" s="163"/>
      <c r="J315" s="158">
        <v>0</v>
      </c>
      <c r="K315" s="158"/>
      <c r="L315" s="74" t="s">
        <v>580</v>
      </c>
      <c r="M315" s="96" t="s">
        <v>580</v>
      </c>
      <c r="N315" s="141">
        <v>0</v>
      </c>
      <c r="O315" s="142"/>
      <c r="P315" s="88" t="e">
        <f t="shared" si="12"/>
        <v>#DIV/0!</v>
      </c>
      <c r="Q315" s="73">
        <f t="shared" si="13"/>
        <v>0</v>
      </c>
      <c r="R315" s="81"/>
    </row>
    <row r="316" spans="1:18" ht="15">
      <c r="A316" s="81"/>
      <c r="B316" s="134"/>
      <c r="C316" s="134"/>
      <c r="D316" s="71"/>
      <c r="E316" s="134" t="s">
        <v>176</v>
      </c>
      <c r="F316" s="134"/>
      <c r="G316" s="200" t="s">
        <v>177</v>
      </c>
      <c r="H316" s="200"/>
      <c r="I316" s="200"/>
      <c r="J316" s="136">
        <v>0</v>
      </c>
      <c r="K316" s="136"/>
      <c r="L316" s="78" t="s">
        <v>580</v>
      </c>
      <c r="M316" s="98" t="s">
        <v>580</v>
      </c>
      <c r="N316" s="139">
        <v>0</v>
      </c>
      <c r="O316" s="140"/>
      <c r="P316" s="88" t="e">
        <f t="shared" si="12"/>
        <v>#DIV/0!</v>
      </c>
      <c r="Q316" s="73">
        <f t="shared" si="13"/>
        <v>0</v>
      </c>
      <c r="R316" s="81"/>
    </row>
    <row r="317" spans="1:18" ht="15">
      <c r="A317" s="81"/>
      <c r="B317" s="134"/>
      <c r="C317" s="134"/>
      <c r="D317" s="71"/>
      <c r="E317" s="134" t="s">
        <v>178</v>
      </c>
      <c r="F317" s="134"/>
      <c r="G317" s="200" t="s">
        <v>179</v>
      </c>
      <c r="H317" s="200"/>
      <c r="I317" s="200"/>
      <c r="J317" s="136">
        <v>0</v>
      </c>
      <c r="K317" s="136"/>
      <c r="L317" s="78" t="s">
        <v>580</v>
      </c>
      <c r="M317" s="98" t="s">
        <v>580</v>
      </c>
      <c r="N317" s="139">
        <v>0</v>
      </c>
      <c r="O317" s="140"/>
      <c r="P317" s="88" t="e">
        <f t="shared" si="12"/>
        <v>#DIV/0!</v>
      </c>
      <c r="Q317" s="73">
        <f t="shared" si="13"/>
        <v>0</v>
      </c>
      <c r="R317" s="81"/>
    </row>
    <row r="318" spans="1:18" ht="15">
      <c r="A318" s="81"/>
      <c r="B318" s="134"/>
      <c r="C318" s="134"/>
      <c r="D318" s="71"/>
      <c r="E318" s="134" t="s">
        <v>292</v>
      </c>
      <c r="F318" s="134"/>
      <c r="G318" s="200" t="s">
        <v>293</v>
      </c>
      <c r="H318" s="200"/>
      <c r="I318" s="200"/>
      <c r="J318" s="136">
        <v>0</v>
      </c>
      <c r="K318" s="136"/>
      <c r="L318" s="78" t="s">
        <v>580</v>
      </c>
      <c r="M318" s="98" t="s">
        <v>580</v>
      </c>
      <c r="N318" s="139">
        <v>0</v>
      </c>
      <c r="O318" s="140"/>
      <c r="P318" s="88" t="e">
        <f t="shared" si="12"/>
        <v>#DIV/0!</v>
      </c>
      <c r="Q318" s="73">
        <f t="shared" si="13"/>
        <v>0</v>
      </c>
      <c r="R318" s="81"/>
    </row>
    <row r="319" spans="1:18" ht="15">
      <c r="A319" s="81"/>
      <c r="B319" s="156" t="s">
        <v>581</v>
      </c>
      <c r="C319" s="156"/>
      <c r="D319" s="71"/>
      <c r="E319" s="156" t="s">
        <v>303</v>
      </c>
      <c r="F319" s="156"/>
      <c r="G319" s="163" t="s">
        <v>293</v>
      </c>
      <c r="H319" s="163"/>
      <c r="I319" s="163"/>
      <c r="J319" s="158">
        <v>0</v>
      </c>
      <c r="K319" s="158"/>
      <c r="L319" s="74" t="s">
        <v>580</v>
      </c>
      <c r="M319" s="96" t="s">
        <v>580</v>
      </c>
      <c r="N319" s="141">
        <v>0</v>
      </c>
      <c r="O319" s="142"/>
      <c r="P319" s="88" t="e">
        <f t="shared" si="12"/>
        <v>#DIV/0!</v>
      </c>
      <c r="Q319" s="73">
        <f t="shared" si="13"/>
        <v>0</v>
      </c>
      <c r="R319" s="81"/>
    </row>
    <row r="320" spans="1:18" ht="15">
      <c r="A320" s="81"/>
      <c r="B320" s="71"/>
      <c r="C320" s="156"/>
      <c r="D320" s="156"/>
      <c r="E320" s="164" t="s">
        <v>170</v>
      </c>
      <c r="F320" s="164"/>
      <c r="G320" s="163" t="s">
        <v>171</v>
      </c>
      <c r="H320" s="163"/>
      <c r="I320" s="163"/>
      <c r="J320" s="157">
        <v>114990.82</v>
      </c>
      <c r="K320" s="158"/>
      <c r="L320" s="74" t="s">
        <v>582</v>
      </c>
      <c r="M320" s="96" t="s">
        <v>582</v>
      </c>
      <c r="N320" s="141">
        <v>8960.9699999999993</v>
      </c>
      <c r="O320" s="142"/>
      <c r="P320" s="88">
        <f t="shared" si="12"/>
        <v>7.7927698924140198</v>
      </c>
      <c r="Q320" s="73">
        <f t="shared" si="13"/>
        <v>5.8714257633337699</v>
      </c>
      <c r="R320" s="81"/>
    </row>
    <row r="321" spans="1:18" ht="15">
      <c r="A321" s="81"/>
      <c r="B321" s="71"/>
      <c r="C321" s="156"/>
      <c r="D321" s="156"/>
      <c r="E321" s="156" t="s">
        <v>433</v>
      </c>
      <c r="F321" s="156"/>
      <c r="G321" s="156" t="s">
        <v>434</v>
      </c>
      <c r="H321" s="156"/>
      <c r="I321" s="156"/>
      <c r="J321" s="157">
        <v>114990.82</v>
      </c>
      <c r="K321" s="158"/>
      <c r="L321" s="74" t="s">
        <v>582</v>
      </c>
      <c r="M321" s="96" t="s">
        <v>582</v>
      </c>
      <c r="N321" s="141">
        <v>8960.9699999999993</v>
      </c>
      <c r="O321" s="142"/>
      <c r="P321" s="88">
        <f t="shared" si="12"/>
        <v>7.7927698924140198</v>
      </c>
      <c r="Q321" s="73">
        <f t="shared" si="13"/>
        <v>5.8714257633337699</v>
      </c>
      <c r="R321" s="81"/>
    </row>
    <row r="322" spans="1:18" ht="15">
      <c r="A322" s="81"/>
      <c r="B322" s="71"/>
      <c r="C322" s="156"/>
      <c r="D322" s="156"/>
      <c r="E322" s="156" t="s">
        <v>174</v>
      </c>
      <c r="F322" s="156"/>
      <c r="G322" s="156" t="s">
        <v>175</v>
      </c>
      <c r="H322" s="156"/>
      <c r="I322" s="156"/>
      <c r="J322" s="157">
        <v>114990.82</v>
      </c>
      <c r="K322" s="158"/>
      <c r="L322" s="74" t="s">
        <v>582</v>
      </c>
      <c r="M322" s="96" t="s">
        <v>582</v>
      </c>
      <c r="N322" s="141">
        <v>8960.9699999999993</v>
      </c>
      <c r="O322" s="142"/>
      <c r="P322" s="88">
        <f t="shared" si="12"/>
        <v>7.7927698924140198</v>
      </c>
      <c r="Q322" s="73">
        <f t="shared" si="13"/>
        <v>5.8714257633337699</v>
      </c>
      <c r="R322" s="81"/>
    </row>
    <row r="323" spans="1:18" ht="15">
      <c r="A323" s="81"/>
      <c r="B323" s="134"/>
      <c r="C323" s="134"/>
      <c r="D323" s="71"/>
      <c r="E323" s="134" t="s">
        <v>176</v>
      </c>
      <c r="F323" s="134"/>
      <c r="G323" s="134" t="s">
        <v>177</v>
      </c>
      <c r="H323" s="134"/>
      <c r="I323" s="134"/>
      <c r="J323" s="166">
        <v>114990.82</v>
      </c>
      <c r="K323" s="167"/>
      <c r="L323" s="78" t="s">
        <v>582</v>
      </c>
      <c r="M323" s="98" t="s">
        <v>582</v>
      </c>
      <c r="N323" s="139">
        <v>8960.9699999999993</v>
      </c>
      <c r="O323" s="140"/>
      <c r="P323" s="88">
        <f t="shared" si="12"/>
        <v>7.7927698924140198</v>
      </c>
      <c r="Q323" s="73">
        <f t="shared" si="13"/>
        <v>5.8714257633337699</v>
      </c>
      <c r="R323" s="81"/>
    </row>
    <row r="324" spans="1:18" ht="15">
      <c r="A324" s="81"/>
      <c r="B324" s="134"/>
      <c r="C324" s="134"/>
      <c r="D324" s="71"/>
      <c r="E324" s="134" t="s">
        <v>178</v>
      </c>
      <c r="F324" s="134"/>
      <c r="G324" s="134" t="s">
        <v>179</v>
      </c>
      <c r="H324" s="134"/>
      <c r="I324" s="134"/>
      <c r="J324" s="135">
        <v>114990.82</v>
      </c>
      <c r="K324" s="136"/>
      <c r="L324" s="78" t="s">
        <v>582</v>
      </c>
      <c r="M324" s="98" t="s">
        <v>582</v>
      </c>
      <c r="N324" s="139">
        <v>8960.9699999999993</v>
      </c>
      <c r="O324" s="140"/>
      <c r="P324" s="88">
        <f t="shared" si="12"/>
        <v>7.7927698924140198</v>
      </c>
      <c r="Q324" s="73">
        <f t="shared" si="13"/>
        <v>5.8714257633337699</v>
      </c>
      <c r="R324" s="81"/>
    </row>
    <row r="325" spans="1:18" ht="22.5" customHeight="1">
      <c r="A325" s="81"/>
      <c r="B325" s="134"/>
      <c r="C325" s="134"/>
      <c r="D325" s="71"/>
      <c r="E325" s="134" t="s">
        <v>583</v>
      </c>
      <c r="F325" s="134"/>
      <c r="G325" s="134" t="s">
        <v>584</v>
      </c>
      <c r="H325" s="134"/>
      <c r="I325" s="134"/>
      <c r="J325" s="135">
        <v>104765.86</v>
      </c>
      <c r="K325" s="136"/>
      <c r="L325" s="78" t="s">
        <v>585</v>
      </c>
      <c r="M325" s="98" t="s">
        <v>585</v>
      </c>
      <c r="N325" s="139">
        <v>0</v>
      </c>
      <c r="O325" s="140"/>
      <c r="P325" s="88">
        <f t="shared" si="12"/>
        <v>0</v>
      </c>
      <c r="Q325" s="73">
        <f t="shared" si="13"/>
        <v>0</v>
      </c>
      <c r="R325" s="81"/>
    </row>
    <row r="326" spans="1:18" ht="15">
      <c r="A326" s="81"/>
      <c r="B326" s="156" t="s">
        <v>586</v>
      </c>
      <c r="C326" s="156"/>
      <c r="D326" s="71"/>
      <c r="E326" s="156" t="s">
        <v>587</v>
      </c>
      <c r="F326" s="156"/>
      <c r="G326" s="156" t="s">
        <v>588</v>
      </c>
      <c r="H326" s="156"/>
      <c r="I326" s="156"/>
      <c r="J326" s="157">
        <v>104765.86</v>
      </c>
      <c r="K326" s="158"/>
      <c r="L326" s="74" t="s">
        <v>585</v>
      </c>
      <c r="M326" s="96" t="s">
        <v>585</v>
      </c>
      <c r="N326" s="141">
        <v>0</v>
      </c>
      <c r="O326" s="142"/>
      <c r="P326" s="88">
        <f t="shared" si="12"/>
        <v>0</v>
      </c>
      <c r="Q326" s="73">
        <f t="shared" si="13"/>
        <v>0</v>
      </c>
      <c r="R326" s="81"/>
    </row>
    <row r="327" spans="1:18" ht="21" customHeight="1">
      <c r="A327" s="81"/>
      <c r="B327" s="134"/>
      <c r="C327" s="134"/>
      <c r="D327" s="71"/>
      <c r="E327" s="134" t="s">
        <v>292</v>
      </c>
      <c r="F327" s="134"/>
      <c r="G327" s="134" t="s">
        <v>293</v>
      </c>
      <c r="H327" s="134"/>
      <c r="I327" s="134"/>
      <c r="J327" s="135">
        <v>10224.959999999999</v>
      </c>
      <c r="K327" s="136"/>
      <c r="L327" s="78" t="s">
        <v>205</v>
      </c>
      <c r="M327" s="98" t="s">
        <v>205</v>
      </c>
      <c r="N327" s="139">
        <v>8960.9699999999993</v>
      </c>
      <c r="O327" s="140"/>
      <c r="P327" s="88">
        <f t="shared" si="12"/>
        <v>87.638191249647917</v>
      </c>
      <c r="Q327" s="73">
        <f t="shared" si="13"/>
        <v>89.609699999999989</v>
      </c>
      <c r="R327" s="81"/>
    </row>
    <row r="328" spans="1:18" ht="22.5" customHeight="1">
      <c r="A328" s="81"/>
      <c r="B328" s="156" t="s">
        <v>589</v>
      </c>
      <c r="C328" s="156"/>
      <c r="D328" s="71"/>
      <c r="E328" s="156" t="s">
        <v>303</v>
      </c>
      <c r="F328" s="156"/>
      <c r="G328" s="156" t="s">
        <v>590</v>
      </c>
      <c r="H328" s="156"/>
      <c r="I328" s="156"/>
      <c r="J328" s="157">
        <v>10224.959999999999</v>
      </c>
      <c r="K328" s="158"/>
      <c r="L328" s="74" t="s">
        <v>205</v>
      </c>
      <c r="M328" s="96" t="s">
        <v>205</v>
      </c>
      <c r="N328" s="141">
        <v>8960.9699999999993</v>
      </c>
      <c r="O328" s="142"/>
      <c r="P328" s="88">
        <f t="shared" si="12"/>
        <v>87.638191249647917</v>
      </c>
      <c r="Q328" s="73">
        <f t="shared" si="13"/>
        <v>89.609699999999989</v>
      </c>
      <c r="R328" s="81"/>
    </row>
    <row r="329" spans="1:18" ht="27" customHeight="1">
      <c r="A329" s="82"/>
      <c r="B329" s="75"/>
      <c r="C329" s="165"/>
      <c r="D329" s="165"/>
      <c r="E329" s="165" t="s">
        <v>591</v>
      </c>
      <c r="F329" s="165"/>
      <c r="G329" s="165" t="s">
        <v>592</v>
      </c>
      <c r="H329" s="165"/>
      <c r="I329" s="165"/>
      <c r="J329" s="175">
        <v>392206.9</v>
      </c>
      <c r="K329" s="176"/>
      <c r="L329" s="76" t="s">
        <v>593</v>
      </c>
      <c r="M329" s="97" t="s">
        <v>593</v>
      </c>
      <c r="N329" s="149">
        <v>545311.31000000006</v>
      </c>
      <c r="O329" s="150"/>
      <c r="P329" s="88">
        <f t="shared" ref="P329:P360" si="14">N329/J329*100</f>
        <v>139.036643669451</v>
      </c>
      <c r="Q329" s="77">
        <f t="shared" ref="Q329:Q360" si="15">N329/M329*100</f>
        <v>135.03654058069711</v>
      </c>
      <c r="R329" s="81"/>
    </row>
    <row r="330" spans="1:18" ht="15">
      <c r="A330" s="81"/>
      <c r="B330" s="71"/>
      <c r="C330" s="156"/>
      <c r="D330" s="156"/>
      <c r="E330" s="164" t="s">
        <v>388</v>
      </c>
      <c r="F330" s="164"/>
      <c r="G330" s="156" t="s">
        <v>389</v>
      </c>
      <c r="H330" s="156"/>
      <c r="I330" s="156"/>
      <c r="J330" s="157">
        <v>31241.22</v>
      </c>
      <c r="K330" s="158"/>
      <c r="L330" s="74" t="s">
        <v>594</v>
      </c>
      <c r="M330" s="96" t="s">
        <v>594</v>
      </c>
      <c r="N330" s="141">
        <v>85184.12</v>
      </c>
      <c r="O330" s="142"/>
      <c r="P330" s="88">
        <f t="shared" si="14"/>
        <v>272.66579218097115</v>
      </c>
      <c r="Q330" s="73">
        <f t="shared" si="15"/>
        <v>284.77290810015711</v>
      </c>
      <c r="R330" s="81"/>
    </row>
    <row r="331" spans="1:18" ht="15">
      <c r="A331" s="81"/>
      <c r="B331" s="71"/>
      <c r="C331" s="156"/>
      <c r="D331" s="156"/>
      <c r="E331" s="156" t="s">
        <v>595</v>
      </c>
      <c r="F331" s="156"/>
      <c r="G331" s="156" t="s">
        <v>596</v>
      </c>
      <c r="H331" s="156"/>
      <c r="I331" s="156"/>
      <c r="J331" s="157">
        <v>31241.22</v>
      </c>
      <c r="K331" s="158"/>
      <c r="L331" s="74" t="s">
        <v>594</v>
      </c>
      <c r="M331" s="96" t="s">
        <v>594</v>
      </c>
      <c r="N331" s="141">
        <v>85184.12</v>
      </c>
      <c r="O331" s="142"/>
      <c r="P331" s="88">
        <f t="shared" si="14"/>
        <v>272.66579218097115</v>
      </c>
      <c r="Q331" s="73">
        <f t="shared" si="15"/>
        <v>284.77290810015711</v>
      </c>
      <c r="R331" s="81"/>
    </row>
    <row r="332" spans="1:18" ht="15">
      <c r="A332" s="81"/>
      <c r="B332" s="71"/>
      <c r="C332" s="156"/>
      <c r="D332" s="156"/>
      <c r="E332" s="156" t="s">
        <v>174</v>
      </c>
      <c r="F332" s="156"/>
      <c r="G332" s="156" t="s">
        <v>175</v>
      </c>
      <c r="H332" s="156"/>
      <c r="I332" s="156"/>
      <c r="J332" s="157">
        <v>31241.22</v>
      </c>
      <c r="K332" s="158"/>
      <c r="L332" s="74" t="s">
        <v>594</v>
      </c>
      <c r="M332" s="96" t="s">
        <v>594</v>
      </c>
      <c r="N332" s="141">
        <v>85184.12</v>
      </c>
      <c r="O332" s="142"/>
      <c r="P332" s="88">
        <f t="shared" si="14"/>
        <v>272.66579218097115</v>
      </c>
      <c r="Q332" s="73">
        <f t="shared" si="15"/>
        <v>284.77290810015711</v>
      </c>
      <c r="R332" s="81"/>
    </row>
    <row r="333" spans="1:18" ht="15">
      <c r="A333" s="81"/>
      <c r="B333" s="134"/>
      <c r="C333" s="134"/>
      <c r="D333" s="71"/>
      <c r="E333" s="134" t="s">
        <v>176</v>
      </c>
      <c r="F333" s="134"/>
      <c r="G333" s="134" t="s">
        <v>177</v>
      </c>
      <c r="H333" s="134"/>
      <c r="I333" s="134"/>
      <c r="J333" s="161">
        <v>31241.22</v>
      </c>
      <c r="K333" s="162"/>
      <c r="L333" s="78" t="s">
        <v>594</v>
      </c>
      <c r="M333" s="98" t="s">
        <v>594</v>
      </c>
      <c r="N333" s="139">
        <v>85184.12</v>
      </c>
      <c r="O333" s="140"/>
      <c r="P333" s="88">
        <f t="shared" si="14"/>
        <v>272.66579218097115</v>
      </c>
      <c r="Q333" s="73">
        <f t="shared" si="15"/>
        <v>284.77290810015711</v>
      </c>
      <c r="R333" s="81"/>
    </row>
    <row r="334" spans="1:18" ht="15">
      <c r="A334" s="81"/>
      <c r="B334" s="134"/>
      <c r="C334" s="134"/>
      <c r="D334" s="71"/>
      <c r="E334" s="134" t="s">
        <v>393</v>
      </c>
      <c r="F334" s="134"/>
      <c r="G334" s="134" t="s">
        <v>394</v>
      </c>
      <c r="H334" s="134"/>
      <c r="I334" s="134"/>
      <c r="J334" s="161">
        <v>29440.28</v>
      </c>
      <c r="K334" s="162"/>
      <c r="L334" s="78" t="s">
        <v>597</v>
      </c>
      <c r="M334" s="98" t="s">
        <v>597</v>
      </c>
      <c r="N334" s="139">
        <v>76665.429999999993</v>
      </c>
      <c r="O334" s="140"/>
      <c r="P334" s="88">
        <f t="shared" si="14"/>
        <v>260.40998930716694</v>
      </c>
      <c r="Q334" s="73">
        <f t="shared" si="15"/>
        <v>266.52330957761166</v>
      </c>
      <c r="R334" s="81"/>
    </row>
    <row r="335" spans="1:18" ht="15">
      <c r="A335" s="81"/>
      <c r="B335" s="134"/>
      <c r="C335" s="134"/>
      <c r="D335" s="71"/>
      <c r="E335" s="134" t="s">
        <v>396</v>
      </c>
      <c r="F335" s="134"/>
      <c r="G335" s="134" t="s">
        <v>397</v>
      </c>
      <c r="H335" s="134"/>
      <c r="I335" s="134"/>
      <c r="J335" s="135">
        <v>22371.77</v>
      </c>
      <c r="K335" s="136"/>
      <c r="L335" s="78" t="s">
        <v>598</v>
      </c>
      <c r="M335" s="98" t="s">
        <v>598</v>
      </c>
      <c r="N335" s="139">
        <v>60817.55</v>
      </c>
      <c r="O335" s="140"/>
      <c r="P335" s="88">
        <f t="shared" si="14"/>
        <v>271.84952285849533</v>
      </c>
      <c r="Q335" s="73">
        <f t="shared" si="15"/>
        <v>269.17566610604587</v>
      </c>
      <c r="R335" s="81"/>
    </row>
    <row r="336" spans="1:18" ht="15">
      <c r="A336" s="81"/>
      <c r="B336" s="156" t="s">
        <v>599</v>
      </c>
      <c r="C336" s="156"/>
      <c r="D336" s="71"/>
      <c r="E336" s="156" t="s">
        <v>400</v>
      </c>
      <c r="F336" s="156"/>
      <c r="G336" s="156" t="s">
        <v>600</v>
      </c>
      <c r="H336" s="156"/>
      <c r="I336" s="156"/>
      <c r="J336" s="157">
        <v>22371.77</v>
      </c>
      <c r="K336" s="158"/>
      <c r="L336" s="74" t="s">
        <v>598</v>
      </c>
      <c r="M336" s="96" t="s">
        <v>598</v>
      </c>
      <c r="N336" s="141">
        <v>60817.55</v>
      </c>
      <c r="O336" s="142"/>
      <c r="P336" s="88">
        <f t="shared" si="14"/>
        <v>271.84952285849533</v>
      </c>
      <c r="Q336" s="73">
        <f t="shared" si="15"/>
        <v>269.17566610604587</v>
      </c>
      <c r="R336" s="81"/>
    </row>
    <row r="337" spans="1:18" ht="15">
      <c r="A337" s="81"/>
      <c r="B337" s="134"/>
      <c r="C337" s="134"/>
      <c r="D337" s="71"/>
      <c r="E337" s="134" t="s">
        <v>402</v>
      </c>
      <c r="F337" s="134"/>
      <c r="G337" s="134" t="s">
        <v>403</v>
      </c>
      <c r="H337" s="134"/>
      <c r="I337" s="134"/>
      <c r="J337" s="136">
        <v>2940.77</v>
      </c>
      <c r="K337" s="136"/>
      <c r="L337" s="78" t="s">
        <v>601</v>
      </c>
      <c r="M337" s="98" t="s">
        <v>601</v>
      </c>
      <c r="N337" s="139">
        <v>3775</v>
      </c>
      <c r="O337" s="140"/>
      <c r="P337" s="88">
        <f t="shared" si="14"/>
        <v>128.36774042172627</v>
      </c>
      <c r="Q337" s="73">
        <f t="shared" si="15"/>
        <v>154.45990180032734</v>
      </c>
      <c r="R337" s="81"/>
    </row>
    <row r="338" spans="1:18" ht="15">
      <c r="A338" s="81"/>
      <c r="B338" s="156" t="s">
        <v>602</v>
      </c>
      <c r="C338" s="156"/>
      <c r="D338" s="71"/>
      <c r="E338" s="156" t="s">
        <v>406</v>
      </c>
      <c r="F338" s="156"/>
      <c r="G338" s="156" t="s">
        <v>603</v>
      </c>
      <c r="H338" s="156"/>
      <c r="I338" s="156"/>
      <c r="J338" s="158">
        <v>1440.77</v>
      </c>
      <c r="K338" s="158"/>
      <c r="L338" s="74" t="s">
        <v>604</v>
      </c>
      <c r="M338" s="96" t="s">
        <v>604</v>
      </c>
      <c r="N338" s="141">
        <v>1500</v>
      </c>
      <c r="O338" s="142"/>
      <c r="P338" s="88">
        <f t="shared" si="14"/>
        <v>104.11099620341902</v>
      </c>
      <c r="Q338" s="73">
        <f t="shared" si="15"/>
        <v>122.74959083469722</v>
      </c>
      <c r="R338" s="81"/>
    </row>
    <row r="339" spans="1:18" ht="15">
      <c r="A339" s="81"/>
      <c r="B339" s="156" t="s">
        <v>605</v>
      </c>
      <c r="C339" s="156"/>
      <c r="D339" s="71"/>
      <c r="E339" s="156" t="s">
        <v>406</v>
      </c>
      <c r="F339" s="156"/>
      <c r="G339" s="156" t="s">
        <v>407</v>
      </c>
      <c r="H339" s="156"/>
      <c r="I339" s="156"/>
      <c r="J339" s="158">
        <v>1500</v>
      </c>
      <c r="K339" s="158"/>
      <c r="L339" s="74" t="s">
        <v>604</v>
      </c>
      <c r="M339" s="96" t="s">
        <v>604</v>
      </c>
      <c r="N339" s="141">
        <v>2275</v>
      </c>
      <c r="O339" s="142"/>
      <c r="P339" s="88">
        <f t="shared" si="14"/>
        <v>151.66666666666666</v>
      </c>
      <c r="Q339" s="73">
        <f t="shared" si="15"/>
        <v>186.17021276595744</v>
      </c>
      <c r="R339" s="81"/>
    </row>
    <row r="340" spans="1:18" ht="15">
      <c r="A340" s="81"/>
      <c r="B340" s="134"/>
      <c r="C340" s="134"/>
      <c r="D340" s="71"/>
      <c r="E340" s="134" t="s">
        <v>413</v>
      </c>
      <c r="F340" s="134"/>
      <c r="G340" s="134" t="s">
        <v>414</v>
      </c>
      <c r="H340" s="134"/>
      <c r="I340" s="134"/>
      <c r="J340" s="135">
        <v>4127.74</v>
      </c>
      <c r="K340" s="136"/>
      <c r="L340" s="78" t="s">
        <v>606</v>
      </c>
      <c r="M340" s="98" t="s">
        <v>606</v>
      </c>
      <c r="N340" s="139">
        <v>12072.88</v>
      </c>
      <c r="O340" s="140"/>
      <c r="P340" s="88">
        <f t="shared" si="14"/>
        <v>292.48160010078152</v>
      </c>
      <c r="Q340" s="73">
        <f t="shared" si="15"/>
        <v>323.93023879796078</v>
      </c>
      <c r="R340" s="81"/>
    </row>
    <row r="341" spans="1:18" ht="15">
      <c r="A341" s="81"/>
      <c r="B341" s="156" t="s">
        <v>607</v>
      </c>
      <c r="C341" s="156"/>
      <c r="D341" s="71"/>
      <c r="E341" s="156" t="s">
        <v>417</v>
      </c>
      <c r="F341" s="156"/>
      <c r="G341" s="156" t="s">
        <v>608</v>
      </c>
      <c r="H341" s="156"/>
      <c r="I341" s="156"/>
      <c r="J341" s="157">
        <v>4127.74</v>
      </c>
      <c r="K341" s="158"/>
      <c r="L341" s="74" t="s">
        <v>606</v>
      </c>
      <c r="M341" s="96" t="s">
        <v>606</v>
      </c>
      <c r="N341" s="141">
        <v>12072.88</v>
      </c>
      <c r="O341" s="142"/>
      <c r="P341" s="88">
        <f t="shared" si="14"/>
        <v>292.48160010078152</v>
      </c>
      <c r="Q341" s="73">
        <f t="shared" si="15"/>
        <v>323.93023879796078</v>
      </c>
      <c r="R341" s="81"/>
    </row>
    <row r="342" spans="1:18" ht="15">
      <c r="A342" s="81"/>
      <c r="B342" s="134"/>
      <c r="C342" s="134"/>
      <c r="D342" s="71"/>
      <c r="E342" s="134" t="s">
        <v>178</v>
      </c>
      <c r="F342" s="134"/>
      <c r="G342" s="134" t="s">
        <v>179</v>
      </c>
      <c r="H342" s="134"/>
      <c r="I342" s="134"/>
      <c r="J342" s="136">
        <v>1800.94</v>
      </c>
      <c r="K342" s="136"/>
      <c r="L342" s="78" t="s">
        <v>609</v>
      </c>
      <c r="M342" s="98" t="s">
        <v>609</v>
      </c>
      <c r="N342" s="139">
        <v>8518.69</v>
      </c>
      <c r="O342" s="140"/>
      <c r="P342" s="88">
        <f t="shared" si="14"/>
        <v>473.01353737492644</v>
      </c>
      <c r="Q342" s="73">
        <f t="shared" si="15"/>
        <v>742.04616724738685</v>
      </c>
      <c r="R342" s="81"/>
    </row>
    <row r="343" spans="1:18" ht="15">
      <c r="A343" s="81"/>
      <c r="B343" s="134"/>
      <c r="C343" s="134"/>
      <c r="D343" s="71"/>
      <c r="E343" s="134" t="s">
        <v>181</v>
      </c>
      <c r="F343" s="134"/>
      <c r="G343" s="134" t="s">
        <v>182</v>
      </c>
      <c r="H343" s="134"/>
      <c r="I343" s="134"/>
      <c r="J343" s="136">
        <v>1800.94</v>
      </c>
      <c r="K343" s="136"/>
      <c r="L343" s="78" t="s">
        <v>609</v>
      </c>
      <c r="M343" s="98" t="s">
        <v>609</v>
      </c>
      <c r="N343" s="139">
        <v>8518.69</v>
      </c>
      <c r="O343" s="140"/>
      <c r="P343" s="88">
        <f t="shared" si="14"/>
        <v>473.01353737492644</v>
      </c>
      <c r="Q343" s="73">
        <f t="shared" si="15"/>
        <v>742.04616724738685</v>
      </c>
      <c r="R343" s="81"/>
    </row>
    <row r="344" spans="1:18" ht="15">
      <c r="A344" s="81"/>
      <c r="B344" s="156" t="s">
        <v>610</v>
      </c>
      <c r="C344" s="156"/>
      <c r="D344" s="71"/>
      <c r="E344" s="156" t="s">
        <v>185</v>
      </c>
      <c r="F344" s="156"/>
      <c r="G344" s="156" t="s">
        <v>186</v>
      </c>
      <c r="H344" s="156"/>
      <c r="I344" s="156"/>
      <c r="J344" s="158">
        <v>0</v>
      </c>
      <c r="K344" s="158"/>
      <c r="L344" s="74" t="s">
        <v>334</v>
      </c>
      <c r="M344" s="96" t="s">
        <v>155</v>
      </c>
      <c r="N344" s="141">
        <v>140</v>
      </c>
      <c r="O344" s="142"/>
      <c r="P344" s="88" t="e">
        <f t="shared" si="14"/>
        <v>#DIV/0!</v>
      </c>
      <c r="Q344" s="73" t="e">
        <f t="shared" si="15"/>
        <v>#DIV/0!</v>
      </c>
      <c r="R344" s="81"/>
    </row>
    <row r="345" spans="1:18" ht="15">
      <c r="A345" s="81"/>
      <c r="B345" s="156" t="s">
        <v>611</v>
      </c>
      <c r="C345" s="156"/>
      <c r="D345" s="71"/>
      <c r="E345" s="156" t="s">
        <v>420</v>
      </c>
      <c r="F345" s="156"/>
      <c r="G345" s="156" t="s">
        <v>612</v>
      </c>
      <c r="H345" s="156"/>
      <c r="I345" s="156"/>
      <c r="J345" s="158">
        <v>1038.44</v>
      </c>
      <c r="K345" s="158"/>
      <c r="L345" s="74" t="s">
        <v>609</v>
      </c>
      <c r="M345" s="96" t="s">
        <v>609</v>
      </c>
      <c r="N345" s="141">
        <v>6938.69</v>
      </c>
      <c r="O345" s="142"/>
      <c r="P345" s="88">
        <f t="shared" si="14"/>
        <v>668.18400677939985</v>
      </c>
      <c r="Q345" s="73">
        <f t="shared" si="15"/>
        <v>604.41550522648083</v>
      </c>
      <c r="R345" s="81"/>
    </row>
    <row r="346" spans="1:18" ht="15">
      <c r="A346" s="81"/>
      <c r="B346" s="156" t="s">
        <v>613</v>
      </c>
      <c r="C346" s="156"/>
      <c r="D346" s="71"/>
      <c r="E346" s="156" t="s">
        <v>194</v>
      </c>
      <c r="F346" s="156"/>
      <c r="G346" s="156" t="s">
        <v>614</v>
      </c>
      <c r="H346" s="156"/>
      <c r="I346" s="156"/>
      <c r="J346" s="158">
        <v>762.5</v>
      </c>
      <c r="K346" s="158"/>
      <c r="L346" s="74" t="s">
        <v>155</v>
      </c>
      <c r="M346" s="96" t="s">
        <v>155</v>
      </c>
      <c r="N346" s="141">
        <v>1440</v>
      </c>
      <c r="O346" s="142"/>
      <c r="P346" s="88">
        <f t="shared" si="14"/>
        <v>188.85245901639345</v>
      </c>
      <c r="Q346" s="73" t="e">
        <f t="shared" si="15"/>
        <v>#DIV/0!</v>
      </c>
      <c r="R346" s="81"/>
    </row>
    <row r="347" spans="1:18" ht="15">
      <c r="A347" s="81"/>
      <c r="B347" s="71"/>
      <c r="C347" s="156"/>
      <c r="D347" s="156"/>
      <c r="E347" s="164" t="s">
        <v>170</v>
      </c>
      <c r="F347" s="164"/>
      <c r="G347" s="156" t="s">
        <v>171</v>
      </c>
      <c r="H347" s="156"/>
      <c r="I347" s="156"/>
      <c r="J347" s="157">
        <v>360965.68</v>
      </c>
      <c r="K347" s="158"/>
      <c r="L347" s="74" t="s">
        <v>615</v>
      </c>
      <c r="M347" s="96" t="s">
        <v>615</v>
      </c>
      <c r="N347" s="141">
        <v>460127.19</v>
      </c>
      <c r="O347" s="142"/>
      <c r="P347" s="88">
        <f t="shared" si="14"/>
        <v>127.47117399083481</v>
      </c>
      <c r="Q347" s="73">
        <f t="shared" si="15"/>
        <v>123.0576151607865</v>
      </c>
      <c r="R347" s="81"/>
    </row>
    <row r="348" spans="1:18" ht="15">
      <c r="A348" s="81"/>
      <c r="B348" s="71"/>
      <c r="C348" s="156"/>
      <c r="D348" s="156"/>
      <c r="E348" s="156" t="s">
        <v>616</v>
      </c>
      <c r="F348" s="156"/>
      <c r="G348" s="156" t="s">
        <v>617</v>
      </c>
      <c r="H348" s="156"/>
      <c r="I348" s="156"/>
      <c r="J348" s="157">
        <v>360965.68</v>
      </c>
      <c r="K348" s="158"/>
      <c r="L348" s="74" t="s">
        <v>615</v>
      </c>
      <c r="M348" s="96" t="s">
        <v>615</v>
      </c>
      <c r="N348" s="141">
        <v>460127.19</v>
      </c>
      <c r="O348" s="142"/>
      <c r="P348" s="88">
        <f t="shared" si="14"/>
        <v>127.47117399083481</v>
      </c>
      <c r="Q348" s="73">
        <f t="shared" si="15"/>
        <v>123.0576151607865</v>
      </c>
      <c r="R348" s="81"/>
    </row>
    <row r="349" spans="1:18" ht="15">
      <c r="A349" s="81"/>
      <c r="B349" s="71"/>
      <c r="C349" s="156"/>
      <c r="D349" s="156"/>
      <c r="E349" s="156" t="s">
        <v>174</v>
      </c>
      <c r="F349" s="156"/>
      <c r="G349" s="156" t="s">
        <v>175</v>
      </c>
      <c r="H349" s="156"/>
      <c r="I349" s="156"/>
      <c r="J349" s="157">
        <v>360965.68</v>
      </c>
      <c r="K349" s="158"/>
      <c r="L349" s="74" t="s">
        <v>615</v>
      </c>
      <c r="M349" s="96" t="s">
        <v>615</v>
      </c>
      <c r="N349" s="141">
        <v>460127.19</v>
      </c>
      <c r="O349" s="142"/>
      <c r="P349" s="88">
        <f t="shared" si="14"/>
        <v>127.47117399083481</v>
      </c>
      <c r="Q349" s="73">
        <f t="shared" si="15"/>
        <v>123.0576151607865</v>
      </c>
      <c r="R349" s="81"/>
    </row>
    <row r="350" spans="1:18" ht="15">
      <c r="A350" s="81"/>
      <c r="B350" s="134"/>
      <c r="C350" s="134"/>
      <c r="D350" s="71"/>
      <c r="E350" s="134" t="s">
        <v>176</v>
      </c>
      <c r="F350" s="134"/>
      <c r="G350" s="134" t="s">
        <v>177</v>
      </c>
      <c r="H350" s="134"/>
      <c r="I350" s="134"/>
      <c r="J350" s="161">
        <v>360965.68</v>
      </c>
      <c r="K350" s="162"/>
      <c r="L350" s="78" t="s">
        <v>615</v>
      </c>
      <c r="M350" s="98" t="s">
        <v>615</v>
      </c>
      <c r="N350" s="139">
        <v>460127.19</v>
      </c>
      <c r="O350" s="140"/>
      <c r="P350" s="88">
        <f t="shared" si="14"/>
        <v>127.47117399083481</v>
      </c>
      <c r="Q350" s="73">
        <f t="shared" si="15"/>
        <v>123.0576151607865</v>
      </c>
      <c r="R350" s="81"/>
    </row>
    <row r="351" spans="1:18" ht="15">
      <c r="A351" s="81"/>
      <c r="B351" s="134"/>
      <c r="C351" s="134"/>
      <c r="D351" s="71"/>
      <c r="E351" s="134" t="s">
        <v>393</v>
      </c>
      <c r="F351" s="134"/>
      <c r="G351" s="134" t="s">
        <v>394</v>
      </c>
      <c r="H351" s="134"/>
      <c r="I351" s="134"/>
      <c r="J351" s="135">
        <v>342596.02</v>
      </c>
      <c r="K351" s="136"/>
      <c r="L351" s="78" t="s">
        <v>618</v>
      </c>
      <c r="M351" s="98" t="s">
        <v>618</v>
      </c>
      <c r="N351" s="139">
        <v>414231.83</v>
      </c>
      <c r="O351" s="140"/>
      <c r="P351" s="88">
        <f t="shared" si="14"/>
        <v>120.90970292065857</v>
      </c>
      <c r="Q351" s="73">
        <f t="shared" si="15"/>
        <v>115.20520358215597</v>
      </c>
      <c r="R351" s="81"/>
    </row>
    <row r="352" spans="1:18" ht="15">
      <c r="A352" s="81"/>
      <c r="B352" s="134"/>
      <c r="C352" s="134"/>
      <c r="D352" s="71"/>
      <c r="E352" s="134" t="s">
        <v>396</v>
      </c>
      <c r="F352" s="134"/>
      <c r="G352" s="134" t="s">
        <v>397</v>
      </c>
      <c r="H352" s="134"/>
      <c r="I352" s="134"/>
      <c r="J352" s="135">
        <v>268646.40999999997</v>
      </c>
      <c r="K352" s="136"/>
      <c r="L352" s="78" t="s">
        <v>619</v>
      </c>
      <c r="M352" s="98" t="s">
        <v>619</v>
      </c>
      <c r="N352" s="139">
        <v>319566.23</v>
      </c>
      <c r="O352" s="140"/>
      <c r="P352" s="88">
        <f t="shared" si="14"/>
        <v>118.95421569192011</v>
      </c>
      <c r="Q352" s="73">
        <f t="shared" si="15"/>
        <v>113.1584421010885</v>
      </c>
      <c r="R352" s="81"/>
    </row>
    <row r="353" spans="1:18" ht="15">
      <c r="A353" s="81"/>
      <c r="B353" s="156" t="s">
        <v>620</v>
      </c>
      <c r="C353" s="156"/>
      <c r="D353" s="71"/>
      <c r="E353" s="156" t="s">
        <v>400</v>
      </c>
      <c r="F353" s="156"/>
      <c r="G353" s="156" t="s">
        <v>401</v>
      </c>
      <c r="H353" s="156"/>
      <c r="I353" s="156"/>
      <c r="J353" s="157">
        <v>268646.40999999997</v>
      </c>
      <c r="K353" s="158"/>
      <c r="L353" s="74" t="s">
        <v>619</v>
      </c>
      <c r="M353" s="96" t="s">
        <v>619</v>
      </c>
      <c r="N353" s="141">
        <v>319566.23</v>
      </c>
      <c r="O353" s="142"/>
      <c r="P353" s="88">
        <f t="shared" si="14"/>
        <v>118.95421569192011</v>
      </c>
      <c r="Q353" s="73">
        <f t="shared" si="15"/>
        <v>113.1584421010885</v>
      </c>
      <c r="R353" s="81"/>
    </row>
    <row r="354" spans="1:18" ht="15">
      <c r="A354" s="81"/>
      <c r="B354" s="134"/>
      <c r="C354" s="134"/>
      <c r="D354" s="71"/>
      <c r="E354" s="134" t="s">
        <v>402</v>
      </c>
      <c r="F354" s="134"/>
      <c r="G354" s="134" t="s">
        <v>403</v>
      </c>
      <c r="H354" s="134"/>
      <c r="I354" s="134"/>
      <c r="J354" s="135">
        <v>30059.23</v>
      </c>
      <c r="K354" s="136"/>
      <c r="L354" s="78" t="s">
        <v>621</v>
      </c>
      <c r="M354" s="98" t="s">
        <v>621</v>
      </c>
      <c r="N354" s="139">
        <v>43975</v>
      </c>
      <c r="O354" s="140"/>
      <c r="P354" s="88">
        <f t="shared" si="14"/>
        <v>146.29449922702611</v>
      </c>
      <c r="Q354" s="73">
        <f t="shared" si="15"/>
        <v>143.91608849325829</v>
      </c>
      <c r="R354" s="81"/>
    </row>
    <row r="355" spans="1:18" ht="15">
      <c r="A355" s="81"/>
      <c r="B355" s="156" t="s">
        <v>622</v>
      </c>
      <c r="C355" s="156"/>
      <c r="D355" s="71"/>
      <c r="E355" s="156" t="s">
        <v>406</v>
      </c>
      <c r="F355" s="156"/>
      <c r="G355" s="156" t="s">
        <v>603</v>
      </c>
      <c r="H355" s="156"/>
      <c r="I355" s="156"/>
      <c r="J355" s="157">
        <v>16559.23</v>
      </c>
      <c r="K355" s="158"/>
      <c r="L355" s="74" t="s">
        <v>623</v>
      </c>
      <c r="M355" s="96" t="s">
        <v>623</v>
      </c>
      <c r="N355" s="141">
        <v>23500</v>
      </c>
      <c r="O355" s="142"/>
      <c r="P355" s="88">
        <f t="shared" si="14"/>
        <v>141.91481125632052</v>
      </c>
      <c r="Q355" s="73">
        <f t="shared" si="15"/>
        <v>153.8159444953528</v>
      </c>
      <c r="R355" s="81"/>
    </row>
    <row r="356" spans="1:18" ht="15">
      <c r="A356" s="81"/>
      <c r="B356" s="156" t="s">
        <v>624</v>
      </c>
      <c r="C356" s="156"/>
      <c r="D356" s="71"/>
      <c r="E356" s="156" t="s">
        <v>406</v>
      </c>
      <c r="F356" s="156"/>
      <c r="G356" s="156" t="s">
        <v>407</v>
      </c>
      <c r="H356" s="156"/>
      <c r="I356" s="156"/>
      <c r="J356" s="158">
        <v>13500</v>
      </c>
      <c r="K356" s="158"/>
      <c r="L356" s="74" t="s">
        <v>623</v>
      </c>
      <c r="M356" s="96" t="s">
        <v>623</v>
      </c>
      <c r="N356" s="141">
        <v>20475</v>
      </c>
      <c r="O356" s="142"/>
      <c r="P356" s="88">
        <f t="shared" si="14"/>
        <v>151.66666666666666</v>
      </c>
      <c r="Q356" s="73">
        <f t="shared" si="15"/>
        <v>134.01623249116378</v>
      </c>
      <c r="R356" s="81"/>
    </row>
    <row r="357" spans="1:18" ht="15">
      <c r="A357" s="81"/>
      <c r="B357" s="134"/>
      <c r="C357" s="134"/>
      <c r="D357" s="71"/>
      <c r="E357" s="134" t="s">
        <v>413</v>
      </c>
      <c r="F357" s="134"/>
      <c r="G357" s="134" t="s">
        <v>414</v>
      </c>
      <c r="H357" s="134"/>
      <c r="I357" s="134"/>
      <c r="J357" s="135">
        <v>43890.38</v>
      </c>
      <c r="K357" s="136"/>
      <c r="L357" s="78" t="s">
        <v>625</v>
      </c>
      <c r="M357" s="98" t="s">
        <v>625</v>
      </c>
      <c r="N357" s="139">
        <v>50690.6</v>
      </c>
      <c r="O357" s="140"/>
      <c r="P357" s="88">
        <f t="shared" si="14"/>
        <v>115.49364576018708</v>
      </c>
      <c r="Q357" s="73">
        <f t="shared" si="15"/>
        <v>108.78278037684019</v>
      </c>
      <c r="R357" s="81"/>
    </row>
    <row r="358" spans="1:18" ht="15">
      <c r="A358" s="81"/>
      <c r="B358" s="156" t="s">
        <v>626</v>
      </c>
      <c r="C358" s="156"/>
      <c r="D358" s="71"/>
      <c r="E358" s="156" t="s">
        <v>417</v>
      </c>
      <c r="F358" s="156"/>
      <c r="G358" s="156" t="s">
        <v>608</v>
      </c>
      <c r="H358" s="156"/>
      <c r="I358" s="156"/>
      <c r="J358" s="157">
        <v>43890.38</v>
      </c>
      <c r="K358" s="158"/>
      <c r="L358" s="74" t="s">
        <v>625</v>
      </c>
      <c r="M358" s="96" t="s">
        <v>625</v>
      </c>
      <c r="N358" s="141">
        <v>50690.6</v>
      </c>
      <c r="O358" s="142"/>
      <c r="P358" s="88">
        <f t="shared" si="14"/>
        <v>115.49364576018708</v>
      </c>
      <c r="Q358" s="73">
        <f t="shared" si="15"/>
        <v>108.78278037684019</v>
      </c>
      <c r="R358" s="81"/>
    </row>
    <row r="359" spans="1:18" ht="15">
      <c r="A359" s="81"/>
      <c r="B359" s="134"/>
      <c r="C359" s="134"/>
      <c r="D359" s="71"/>
      <c r="E359" s="134" t="s">
        <v>178</v>
      </c>
      <c r="F359" s="134"/>
      <c r="G359" s="134" t="s">
        <v>179</v>
      </c>
      <c r="H359" s="134"/>
      <c r="I359" s="134"/>
      <c r="J359" s="135">
        <v>18369.66</v>
      </c>
      <c r="K359" s="136"/>
      <c r="L359" s="78" t="s">
        <v>627</v>
      </c>
      <c r="M359" s="98" t="s">
        <v>627</v>
      </c>
      <c r="N359" s="139">
        <v>45895.360000000001</v>
      </c>
      <c r="O359" s="140"/>
      <c r="P359" s="88">
        <f t="shared" si="14"/>
        <v>249.84327418144917</v>
      </c>
      <c r="Q359" s="73">
        <f t="shared" si="15"/>
        <v>319.78372352285396</v>
      </c>
      <c r="R359" s="81"/>
    </row>
    <row r="360" spans="1:18" ht="15">
      <c r="A360" s="81"/>
      <c r="B360" s="134"/>
      <c r="C360" s="134"/>
      <c r="D360" s="71"/>
      <c r="E360" s="134" t="s">
        <v>181</v>
      </c>
      <c r="F360" s="134"/>
      <c r="G360" s="134" t="s">
        <v>182</v>
      </c>
      <c r="H360" s="134"/>
      <c r="I360" s="134"/>
      <c r="J360" s="135">
        <v>18369.66</v>
      </c>
      <c r="K360" s="136"/>
      <c r="L360" s="78" t="s">
        <v>627</v>
      </c>
      <c r="M360" s="98" t="s">
        <v>627</v>
      </c>
      <c r="N360" s="139">
        <v>45895.360000000001</v>
      </c>
      <c r="O360" s="140"/>
      <c r="P360" s="88">
        <f t="shared" si="14"/>
        <v>249.84327418144917</v>
      </c>
      <c r="Q360" s="73">
        <f t="shared" si="15"/>
        <v>319.78372352285396</v>
      </c>
      <c r="R360" s="81"/>
    </row>
    <row r="361" spans="1:18" ht="15">
      <c r="A361" s="81"/>
      <c r="B361" s="156" t="s">
        <v>628</v>
      </c>
      <c r="C361" s="156"/>
      <c r="D361" s="71"/>
      <c r="E361" s="156" t="s">
        <v>185</v>
      </c>
      <c r="F361" s="156"/>
      <c r="G361" s="156" t="s">
        <v>186</v>
      </c>
      <c r="H361" s="156"/>
      <c r="I361" s="156"/>
      <c r="J361" s="158">
        <v>0</v>
      </c>
      <c r="K361" s="158"/>
      <c r="L361" s="74" t="s">
        <v>334</v>
      </c>
      <c r="M361" s="96" t="s">
        <v>155</v>
      </c>
      <c r="N361" s="141">
        <v>1260</v>
      </c>
      <c r="O361" s="142"/>
      <c r="P361" s="88" t="e">
        <f t="shared" ref="P361:P411" si="16">N361/J361*100</f>
        <v>#DIV/0!</v>
      </c>
      <c r="Q361" s="73" t="e">
        <f t="shared" ref="Q361:Q411" si="17">N361/M361*100</f>
        <v>#DIV/0!</v>
      </c>
      <c r="R361" s="81"/>
    </row>
    <row r="362" spans="1:18" ht="15">
      <c r="A362" s="81"/>
      <c r="B362" s="156" t="s">
        <v>629</v>
      </c>
      <c r="C362" s="156"/>
      <c r="D362" s="71"/>
      <c r="E362" s="156" t="s">
        <v>420</v>
      </c>
      <c r="F362" s="156"/>
      <c r="G362" s="156" t="s">
        <v>630</v>
      </c>
      <c r="H362" s="156"/>
      <c r="I362" s="156"/>
      <c r="J362" s="157">
        <v>11507.16</v>
      </c>
      <c r="K362" s="158"/>
      <c r="L362" s="74" t="s">
        <v>627</v>
      </c>
      <c r="M362" s="96" t="s">
        <v>627</v>
      </c>
      <c r="N362" s="141">
        <v>31675.360000000001</v>
      </c>
      <c r="O362" s="142"/>
      <c r="P362" s="88">
        <f t="shared" si="16"/>
        <v>275.26652970845976</v>
      </c>
      <c r="Q362" s="73">
        <f t="shared" si="17"/>
        <v>220.70345596432554</v>
      </c>
      <c r="R362" s="81"/>
    </row>
    <row r="363" spans="1:18" ht="15">
      <c r="A363" s="81"/>
      <c r="B363" s="156" t="s">
        <v>610</v>
      </c>
      <c r="C363" s="156"/>
      <c r="D363" s="71"/>
      <c r="E363" s="156" t="s">
        <v>194</v>
      </c>
      <c r="F363" s="156"/>
      <c r="G363" s="156" t="s">
        <v>614</v>
      </c>
      <c r="H363" s="156"/>
      <c r="I363" s="156"/>
      <c r="J363" s="158">
        <v>6862.5</v>
      </c>
      <c r="K363" s="158"/>
      <c r="L363" s="74" t="s">
        <v>334</v>
      </c>
      <c r="M363" s="96" t="s">
        <v>334</v>
      </c>
      <c r="N363" s="141" t="s">
        <v>334</v>
      </c>
      <c r="O363" s="142"/>
      <c r="P363" s="88" t="e">
        <f t="shared" si="16"/>
        <v>#VALUE!</v>
      </c>
      <c r="Q363" s="73" t="e">
        <f t="shared" si="17"/>
        <v>#VALUE!</v>
      </c>
      <c r="R363" s="81"/>
    </row>
    <row r="364" spans="1:18" ht="15">
      <c r="A364" s="81"/>
      <c r="B364" s="156" t="s">
        <v>631</v>
      </c>
      <c r="C364" s="156"/>
      <c r="D364" s="71"/>
      <c r="E364" s="156" t="s">
        <v>194</v>
      </c>
      <c r="F364" s="156"/>
      <c r="G364" s="156" t="s">
        <v>614</v>
      </c>
      <c r="H364" s="156"/>
      <c r="I364" s="156"/>
      <c r="J364" s="158">
        <v>0</v>
      </c>
      <c r="K364" s="158"/>
      <c r="L364" s="74" t="s">
        <v>155</v>
      </c>
      <c r="M364" s="96" t="s">
        <v>155</v>
      </c>
      <c r="N364" s="141">
        <v>12960</v>
      </c>
      <c r="O364" s="142"/>
      <c r="P364" s="88" t="e">
        <f t="shared" si="16"/>
        <v>#DIV/0!</v>
      </c>
      <c r="Q364" s="73" t="e">
        <f t="shared" si="17"/>
        <v>#DIV/0!</v>
      </c>
      <c r="R364" s="81"/>
    </row>
    <row r="365" spans="1:18" ht="16">
      <c r="A365" s="82"/>
      <c r="B365" s="75"/>
      <c r="C365" s="165"/>
      <c r="D365" s="165"/>
      <c r="E365" s="203" t="s">
        <v>632</v>
      </c>
      <c r="F365" s="203"/>
      <c r="G365" s="165" t="s">
        <v>633</v>
      </c>
      <c r="H365" s="165"/>
      <c r="I365" s="165"/>
      <c r="J365" s="175">
        <v>37672.22</v>
      </c>
      <c r="K365" s="176"/>
      <c r="L365" s="76" t="s">
        <v>634</v>
      </c>
      <c r="M365" s="97" t="s">
        <v>634</v>
      </c>
      <c r="N365" s="149">
        <v>45506.79</v>
      </c>
      <c r="O365" s="150"/>
      <c r="P365" s="88">
        <f t="shared" si="16"/>
        <v>120.79667723325038</v>
      </c>
      <c r="Q365" s="77">
        <f t="shared" si="17"/>
        <v>137.89936363636363</v>
      </c>
      <c r="R365" s="81"/>
    </row>
    <row r="366" spans="1:18" ht="15">
      <c r="A366" s="81"/>
      <c r="B366" s="71"/>
      <c r="C366" s="156"/>
      <c r="D366" s="156"/>
      <c r="E366" s="164" t="s">
        <v>170</v>
      </c>
      <c r="F366" s="164"/>
      <c r="G366" s="156" t="s">
        <v>171</v>
      </c>
      <c r="H366" s="156"/>
      <c r="I366" s="156"/>
      <c r="J366" s="157">
        <v>37672.22</v>
      </c>
      <c r="K366" s="158"/>
      <c r="L366" s="74" t="s">
        <v>634</v>
      </c>
      <c r="M366" s="96" t="s">
        <v>634</v>
      </c>
      <c r="N366" s="141">
        <v>45506.79</v>
      </c>
      <c r="O366" s="142"/>
      <c r="P366" s="88">
        <f t="shared" si="16"/>
        <v>120.79667723325038</v>
      </c>
      <c r="Q366" s="73">
        <f t="shared" si="17"/>
        <v>137.89936363636363</v>
      </c>
      <c r="R366" s="81"/>
    </row>
    <row r="367" spans="1:18" ht="15">
      <c r="A367" s="81"/>
      <c r="B367" s="71"/>
      <c r="C367" s="156"/>
      <c r="D367" s="156"/>
      <c r="E367" s="156" t="s">
        <v>616</v>
      </c>
      <c r="F367" s="156"/>
      <c r="G367" s="156" t="s">
        <v>617</v>
      </c>
      <c r="H367" s="156"/>
      <c r="I367" s="156"/>
      <c r="J367" s="157">
        <v>37672.22</v>
      </c>
      <c r="K367" s="158"/>
      <c r="L367" s="74" t="s">
        <v>634</v>
      </c>
      <c r="M367" s="96" t="s">
        <v>634</v>
      </c>
      <c r="N367" s="141">
        <v>45506.79</v>
      </c>
      <c r="O367" s="142"/>
      <c r="P367" s="88">
        <f t="shared" si="16"/>
        <v>120.79667723325038</v>
      </c>
      <c r="Q367" s="73">
        <f t="shared" si="17"/>
        <v>137.89936363636363</v>
      </c>
      <c r="R367" s="81"/>
    </row>
    <row r="368" spans="1:18" ht="15">
      <c r="A368" s="81"/>
      <c r="B368" s="71"/>
      <c r="C368" s="156"/>
      <c r="D368" s="156"/>
      <c r="E368" s="156" t="s">
        <v>174</v>
      </c>
      <c r="F368" s="156"/>
      <c r="G368" s="156" t="s">
        <v>175</v>
      </c>
      <c r="H368" s="156"/>
      <c r="I368" s="156"/>
      <c r="J368" s="157">
        <v>37672.22</v>
      </c>
      <c r="K368" s="158"/>
      <c r="L368" s="74" t="s">
        <v>634</v>
      </c>
      <c r="M368" s="96" t="s">
        <v>634</v>
      </c>
      <c r="N368" s="141">
        <v>45506.79</v>
      </c>
      <c r="O368" s="142"/>
      <c r="P368" s="88">
        <f t="shared" si="16"/>
        <v>120.79667723325038</v>
      </c>
      <c r="Q368" s="73">
        <f t="shared" si="17"/>
        <v>137.89936363636363</v>
      </c>
      <c r="R368" s="81"/>
    </row>
    <row r="369" spans="1:18" ht="15">
      <c r="A369" s="81"/>
      <c r="B369" s="134"/>
      <c r="C369" s="134"/>
      <c r="D369" s="71"/>
      <c r="E369" s="134" t="s">
        <v>176</v>
      </c>
      <c r="F369" s="134"/>
      <c r="G369" s="134" t="s">
        <v>177</v>
      </c>
      <c r="H369" s="134"/>
      <c r="I369" s="134"/>
      <c r="J369" s="161">
        <v>37672.22</v>
      </c>
      <c r="K369" s="162"/>
      <c r="L369" s="78" t="s">
        <v>634</v>
      </c>
      <c r="M369" s="98" t="s">
        <v>634</v>
      </c>
      <c r="N369" s="141">
        <v>45506.79</v>
      </c>
      <c r="O369" s="142"/>
      <c r="P369" s="88">
        <f t="shared" si="16"/>
        <v>120.79667723325038</v>
      </c>
      <c r="Q369" s="73">
        <f t="shared" si="17"/>
        <v>137.89936363636363</v>
      </c>
      <c r="R369" s="81"/>
    </row>
    <row r="370" spans="1:18" ht="15">
      <c r="A370" s="81"/>
      <c r="B370" s="134"/>
      <c r="C370" s="134"/>
      <c r="D370" s="71"/>
      <c r="E370" s="134" t="s">
        <v>178</v>
      </c>
      <c r="F370" s="134"/>
      <c r="G370" s="134" t="s">
        <v>179</v>
      </c>
      <c r="H370" s="134"/>
      <c r="I370" s="134"/>
      <c r="J370" s="161">
        <v>37672.22</v>
      </c>
      <c r="K370" s="162"/>
      <c r="L370" s="78" t="s">
        <v>634</v>
      </c>
      <c r="M370" s="98" t="s">
        <v>634</v>
      </c>
      <c r="N370" s="141">
        <v>45506.79</v>
      </c>
      <c r="O370" s="142"/>
      <c r="P370" s="88">
        <f t="shared" si="16"/>
        <v>120.79667723325038</v>
      </c>
      <c r="Q370" s="73">
        <f t="shared" si="17"/>
        <v>137.89936363636363</v>
      </c>
      <c r="R370" s="81"/>
    </row>
    <row r="371" spans="1:18" ht="15">
      <c r="A371" s="81"/>
      <c r="B371" s="134"/>
      <c r="C371" s="134"/>
      <c r="D371" s="71"/>
      <c r="E371" s="134" t="s">
        <v>196</v>
      </c>
      <c r="F371" s="134"/>
      <c r="G371" s="134" t="s">
        <v>197</v>
      </c>
      <c r="H371" s="134"/>
      <c r="I371" s="134"/>
      <c r="J371" s="161">
        <v>37672.22</v>
      </c>
      <c r="K371" s="162"/>
      <c r="L371" s="78" t="s">
        <v>634</v>
      </c>
      <c r="M371" s="98" t="s">
        <v>634</v>
      </c>
      <c r="N371" s="141">
        <v>45506.79</v>
      </c>
      <c r="O371" s="142"/>
      <c r="P371" s="88">
        <f t="shared" si="16"/>
        <v>120.79667723325038</v>
      </c>
      <c r="Q371" s="73">
        <f t="shared" si="17"/>
        <v>137.89936363636363</v>
      </c>
      <c r="R371" s="81"/>
    </row>
    <row r="372" spans="1:18" ht="15">
      <c r="A372" s="81"/>
      <c r="B372" s="156" t="s">
        <v>635</v>
      </c>
      <c r="C372" s="156"/>
      <c r="D372" s="71"/>
      <c r="E372" s="156" t="s">
        <v>425</v>
      </c>
      <c r="F372" s="156"/>
      <c r="G372" s="156" t="s">
        <v>426</v>
      </c>
      <c r="H372" s="156"/>
      <c r="I372" s="156"/>
      <c r="J372" s="157">
        <v>37672.22</v>
      </c>
      <c r="K372" s="158"/>
      <c r="L372" s="74" t="s">
        <v>634</v>
      </c>
      <c r="M372" s="96" t="s">
        <v>634</v>
      </c>
      <c r="N372" s="141">
        <v>45506.79</v>
      </c>
      <c r="O372" s="142"/>
      <c r="P372" s="88">
        <f t="shared" si="16"/>
        <v>120.79667723325038</v>
      </c>
      <c r="Q372" s="73">
        <f t="shared" si="17"/>
        <v>137.89936363636363</v>
      </c>
      <c r="R372" s="81"/>
    </row>
    <row r="373" spans="1:18" ht="32">
      <c r="A373" s="82"/>
      <c r="B373" s="75"/>
      <c r="C373" s="165"/>
      <c r="D373" s="165"/>
      <c r="E373" s="165" t="s">
        <v>636</v>
      </c>
      <c r="F373" s="165"/>
      <c r="G373" s="165" t="s">
        <v>637</v>
      </c>
      <c r="H373" s="165"/>
      <c r="I373" s="165"/>
      <c r="J373" s="175">
        <v>155621.5</v>
      </c>
      <c r="K373" s="176"/>
      <c r="L373" s="76" t="s">
        <v>638</v>
      </c>
      <c r="M373" s="97" t="s">
        <v>638</v>
      </c>
      <c r="N373" s="159">
        <v>160040.99</v>
      </c>
      <c r="O373" s="160"/>
      <c r="P373" s="88">
        <f t="shared" si="16"/>
        <v>102.83989680089189</v>
      </c>
      <c r="Q373" s="77">
        <f t="shared" si="17"/>
        <v>112.2071022926453</v>
      </c>
      <c r="R373" s="81"/>
    </row>
    <row r="374" spans="1:18" ht="15">
      <c r="A374" s="81"/>
      <c r="B374" s="71"/>
      <c r="C374" s="156"/>
      <c r="D374" s="156"/>
      <c r="E374" s="164" t="s">
        <v>170</v>
      </c>
      <c r="F374" s="164"/>
      <c r="G374" s="156" t="s">
        <v>171</v>
      </c>
      <c r="H374" s="156"/>
      <c r="I374" s="156"/>
      <c r="J374" s="157">
        <v>155621.5</v>
      </c>
      <c r="K374" s="158"/>
      <c r="L374" s="74" t="s">
        <v>638</v>
      </c>
      <c r="M374" s="96" t="s">
        <v>638</v>
      </c>
      <c r="N374" s="141">
        <v>140661.04999999999</v>
      </c>
      <c r="O374" s="142"/>
      <c r="P374" s="88">
        <f t="shared" si="16"/>
        <v>90.386643233743399</v>
      </c>
      <c r="Q374" s="73">
        <f t="shared" si="17"/>
        <v>98.619540068709242</v>
      </c>
      <c r="R374" s="81"/>
    </row>
    <row r="375" spans="1:18" ht="15">
      <c r="A375" s="81"/>
      <c r="B375" s="71"/>
      <c r="C375" s="156"/>
      <c r="D375" s="156"/>
      <c r="E375" s="156" t="s">
        <v>616</v>
      </c>
      <c r="F375" s="156"/>
      <c r="G375" s="156" t="s">
        <v>617</v>
      </c>
      <c r="H375" s="156"/>
      <c r="I375" s="156"/>
      <c r="J375" s="157">
        <v>155621.5</v>
      </c>
      <c r="K375" s="158"/>
      <c r="L375" s="74" t="s">
        <v>638</v>
      </c>
      <c r="M375" s="96" t="s">
        <v>638</v>
      </c>
      <c r="N375" s="141">
        <v>140661.04999999999</v>
      </c>
      <c r="O375" s="142"/>
      <c r="P375" s="88">
        <f t="shared" si="16"/>
        <v>90.386643233743399</v>
      </c>
      <c r="Q375" s="73">
        <f t="shared" si="17"/>
        <v>98.619540068709242</v>
      </c>
      <c r="R375" s="81"/>
    </row>
    <row r="376" spans="1:18" ht="15">
      <c r="A376" s="81"/>
      <c r="B376" s="71"/>
      <c r="C376" s="156"/>
      <c r="D376" s="156"/>
      <c r="E376" s="156" t="s">
        <v>174</v>
      </c>
      <c r="F376" s="156"/>
      <c r="G376" s="156" t="s">
        <v>175</v>
      </c>
      <c r="H376" s="156"/>
      <c r="I376" s="156"/>
      <c r="J376" s="157">
        <v>155621.5</v>
      </c>
      <c r="K376" s="158"/>
      <c r="L376" s="74" t="s">
        <v>638</v>
      </c>
      <c r="M376" s="96" t="s">
        <v>638</v>
      </c>
      <c r="N376" s="141">
        <v>140661.04999999999</v>
      </c>
      <c r="O376" s="142"/>
      <c r="P376" s="88">
        <f t="shared" si="16"/>
        <v>90.386643233743399</v>
      </c>
      <c r="Q376" s="73">
        <f t="shared" si="17"/>
        <v>98.619540068709242</v>
      </c>
      <c r="R376" s="81"/>
    </row>
    <row r="377" spans="1:18" ht="15">
      <c r="A377" s="81"/>
      <c r="B377" s="134"/>
      <c r="C377" s="134"/>
      <c r="D377" s="71"/>
      <c r="E377" s="134" t="s">
        <v>176</v>
      </c>
      <c r="F377" s="134"/>
      <c r="G377" s="134" t="s">
        <v>177</v>
      </c>
      <c r="H377" s="134"/>
      <c r="I377" s="134"/>
      <c r="J377" s="161">
        <v>155621.5</v>
      </c>
      <c r="K377" s="162"/>
      <c r="L377" s="78" t="s">
        <v>638</v>
      </c>
      <c r="M377" s="98" t="s">
        <v>638</v>
      </c>
      <c r="N377" s="154">
        <v>140661.04999999999</v>
      </c>
      <c r="O377" s="155"/>
      <c r="P377" s="88">
        <f t="shared" si="16"/>
        <v>90.386643233743399</v>
      </c>
      <c r="Q377" s="73">
        <f t="shared" si="17"/>
        <v>98.619540068709242</v>
      </c>
      <c r="R377" s="81"/>
    </row>
    <row r="378" spans="1:18" ht="15">
      <c r="A378" s="81"/>
      <c r="B378" s="134"/>
      <c r="C378" s="134"/>
      <c r="D378" s="71"/>
      <c r="E378" s="134" t="s">
        <v>178</v>
      </c>
      <c r="F378" s="134"/>
      <c r="G378" s="134" t="s">
        <v>179</v>
      </c>
      <c r="H378" s="134"/>
      <c r="I378" s="134"/>
      <c r="J378" s="161">
        <v>155621.5</v>
      </c>
      <c r="K378" s="162"/>
      <c r="L378" s="78" t="s">
        <v>638</v>
      </c>
      <c r="M378" s="98" t="s">
        <v>638</v>
      </c>
      <c r="N378" s="154">
        <v>140661.04999999999</v>
      </c>
      <c r="O378" s="155"/>
      <c r="P378" s="88">
        <f t="shared" si="16"/>
        <v>90.386643233743399</v>
      </c>
      <c r="Q378" s="73">
        <f t="shared" si="17"/>
        <v>98.619540068709242</v>
      </c>
      <c r="R378" s="81"/>
    </row>
    <row r="379" spans="1:18" ht="15">
      <c r="A379" s="81"/>
      <c r="B379" s="134"/>
      <c r="C379" s="134"/>
      <c r="D379" s="71"/>
      <c r="E379" s="134" t="s">
        <v>196</v>
      </c>
      <c r="F379" s="134"/>
      <c r="G379" s="134" t="s">
        <v>197</v>
      </c>
      <c r="H379" s="134"/>
      <c r="I379" s="134"/>
      <c r="J379" s="161">
        <v>155621.5</v>
      </c>
      <c r="K379" s="162"/>
      <c r="L379" s="78" t="s">
        <v>638</v>
      </c>
      <c r="M379" s="98" t="s">
        <v>638</v>
      </c>
      <c r="N379" s="154">
        <v>140661.04999999999</v>
      </c>
      <c r="O379" s="155"/>
      <c r="P379" s="88">
        <f t="shared" si="16"/>
        <v>90.386643233743399</v>
      </c>
      <c r="Q379" s="73">
        <f t="shared" si="17"/>
        <v>98.619540068709242</v>
      </c>
      <c r="R379" s="81"/>
    </row>
    <row r="380" spans="1:18" ht="15">
      <c r="A380" s="81"/>
      <c r="B380" s="156" t="s">
        <v>639</v>
      </c>
      <c r="C380" s="156"/>
      <c r="D380" s="71"/>
      <c r="E380" s="156" t="s">
        <v>425</v>
      </c>
      <c r="F380" s="156"/>
      <c r="G380" s="156" t="s">
        <v>426</v>
      </c>
      <c r="H380" s="156"/>
      <c r="I380" s="156"/>
      <c r="J380" s="157">
        <v>155621.5</v>
      </c>
      <c r="K380" s="158"/>
      <c r="L380" s="74" t="s">
        <v>638</v>
      </c>
      <c r="M380" s="96" t="s">
        <v>638</v>
      </c>
      <c r="N380" s="141">
        <v>140661.04999999999</v>
      </c>
      <c r="O380" s="142"/>
      <c r="P380" s="88">
        <f t="shared" si="16"/>
        <v>90.386643233743399</v>
      </c>
      <c r="Q380" s="73">
        <f t="shared" si="17"/>
        <v>98.619540068709242</v>
      </c>
      <c r="R380" s="81"/>
    </row>
    <row r="381" spans="1:18" ht="15">
      <c r="A381" s="81"/>
      <c r="B381" s="71"/>
      <c r="C381" s="156"/>
      <c r="D381" s="156"/>
      <c r="E381" s="164" t="s">
        <v>388</v>
      </c>
      <c r="F381" s="164"/>
      <c r="G381" s="156" t="s">
        <v>389</v>
      </c>
      <c r="H381" s="156"/>
      <c r="I381" s="156"/>
      <c r="J381" s="157">
        <v>0</v>
      </c>
      <c r="K381" s="158"/>
      <c r="L381" s="74">
        <v>0</v>
      </c>
      <c r="M381" s="96">
        <v>0</v>
      </c>
      <c r="N381" s="141">
        <v>19379.939999999999</v>
      </c>
      <c r="O381" s="142"/>
      <c r="P381" s="88" t="e">
        <f t="shared" si="16"/>
        <v>#DIV/0!</v>
      </c>
      <c r="Q381" s="73" t="e">
        <f t="shared" si="17"/>
        <v>#DIV/0!</v>
      </c>
      <c r="R381" s="81"/>
    </row>
    <row r="382" spans="1:18" ht="15">
      <c r="A382" s="81"/>
      <c r="B382" s="71"/>
      <c r="C382" s="156"/>
      <c r="D382" s="156"/>
      <c r="E382" s="156" t="s">
        <v>391</v>
      </c>
      <c r="F382" s="156"/>
      <c r="G382" s="156" t="s">
        <v>392</v>
      </c>
      <c r="H382" s="156"/>
      <c r="I382" s="156"/>
      <c r="J382" s="157">
        <v>0</v>
      </c>
      <c r="K382" s="158"/>
      <c r="L382" s="74">
        <v>0</v>
      </c>
      <c r="M382" s="96">
        <v>0</v>
      </c>
      <c r="N382" s="141">
        <v>19379.939999999999</v>
      </c>
      <c r="O382" s="142"/>
      <c r="P382" s="88" t="e">
        <f t="shared" si="16"/>
        <v>#DIV/0!</v>
      </c>
      <c r="Q382" s="73" t="e">
        <f t="shared" si="17"/>
        <v>#DIV/0!</v>
      </c>
      <c r="R382" s="81"/>
    </row>
    <row r="383" spans="1:18" ht="15">
      <c r="A383" s="81"/>
      <c r="B383" s="71"/>
      <c r="C383" s="156"/>
      <c r="D383" s="156"/>
      <c r="E383" s="156" t="s">
        <v>174</v>
      </c>
      <c r="F383" s="156"/>
      <c r="G383" s="156" t="s">
        <v>175</v>
      </c>
      <c r="H383" s="156"/>
      <c r="I383" s="156"/>
      <c r="J383" s="157">
        <v>0</v>
      </c>
      <c r="K383" s="158"/>
      <c r="L383" s="74">
        <v>0</v>
      </c>
      <c r="M383" s="96">
        <v>0</v>
      </c>
      <c r="N383" s="141">
        <v>19379.939999999999</v>
      </c>
      <c r="O383" s="142"/>
      <c r="P383" s="88" t="e">
        <f t="shared" si="16"/>
        <v>#DIV/0!</v>
      </c>
      <c r="Q383" s="73" t="e">
        <f t="shared" si="17"/>
        <v>#DIV/0!</v>
      </c>
      <c r="R383" s="81"/>
    </row>
    <row r="384" spans="1:18" ht="15">
      <c r="A384" s="81"/>
      <c r="B384" s="134"/>
      <c r="C384" s="134"/>
      <c r="D384" s="71"/>
      <c r="E384" s="134" t="s">
        <v>176</v>
      </c>
      <c r="F384" s="134"/>
      <c r="G384" s="134" t="s">
        <v>177</v>
      </c>
      <c r="H384" s="134"/>
      <c r="I384" s="134"/>
      <c r="J384" s="135">
        <v>0</v>
      </c>
      <c r="K384" s="136"/>
      <c r="L384" s="74">
        <v>0</v>
      </c>
      <c r="M384" s="96">
        <v>0</v>
      </c>
      <c r="N384" s="154">
        <v>19379.939999999999</v>
      </c>
      <c r="O384" s="155"/>
      <c r="P384" s="88" t="e">
        <f t="shared" si="16"/>
        <v>#DIV/0!</v>
      </c>
      <c r="Q384" s="73" t="e">
        <f t="shared" si="17"/>
        <v>#DIV/0!</v>
      </c>
      <c r="R384" s="81"/>
    </row>
    <row r="385" spans="1:18" ht="15">
      <c r="A385" s="81"/>
      <c r="B385" s="134"/>
      <c r="C385" s="134"/>
      <c r="D385" s="71"/>
      <c r="E385" s="134" t="s">
        <v>178</v>
      </c>
      <c r="F385" s="134"/>
      <c r="G385" s="134" t="s">
        <v>179</v>
      </c>
      <c r="H385" s="134"/>
      <c r="I385" s="134"/>
      <c r="J385" s="135">
        <v>0</v>
      </c>
      <c r="K385" s="136"/>
      <c r="L385" s="74">
        <v>0</v>
      </c>
      <c r="M385" s="96">
        <v>0</v>
      </c>
      <c r="N385" s="154">
        <v>19379.939999999999</v>
      </c>
      <c r="O385" s="155"/>
      <c r="P385" s="88" t="e">
        <f t="shared" si="16"/>
        <v>#DIV/0!</v>
      </c>
      <c r="Q385" s="73" t="e">
        <f t="shared" si="17"/>
        <v>#DIV/0!</v>
      </c>
      <c r="R385" s="81"/>
    </row>
    <row r="386" spans="1:18" ht="15">
      <c r="A386" s="81"/>
      <c r="B386" s="134"/>
      <c r="C386" s="134"/>
      <c r="D386" s="71"/>
      <c r="E386" s="134" t="s">
        <v>196</v>
      </c>
      <c r="F386" s="134"/>
      <c r="G386" s="134" t="s">
        <v>197</v>
      </c>
      <c r="H386" s="134"/>
      <c r="I386" s="134"/>
      <c r="J386" s="135">
        <v>0</v>
      </c>
      <c r="K386" s="136"/>
      <c r="L386" s="74">
        <v>0</v>
      </c>
      <c r="M386" s="96">
        <v>0</v>
      </c>
      <c r="N386" s="154">
        <v>19379.939999999999</v>
      </c>
      <c r="O386" s="155"/>
      <c r="P386" s="88" t="e">
        <f t="shared" si="16"/>
        <v>#DIV/0!</v>
      </c>
      <c r="Q386" s="73" t="e">
        <f t="shared" si="17"/>
        <v>#DIV/0!</v>
      </c>
      <c r="R386" s="81"/>
    </row>
    <row r="387" spans="1:18" ht="15">
      <c r="A387" s="81"/>
      <c r="B387" s="156" t="s">
        <v>639</v>
      </c>
      <c r="C387" s="156"/>
      <c r="D387" s="71"/>
      <c r="E387" s="156" t="s">
        <v>425</v>
      </c>
      <c r="F387" s="156"/>
      <c r="G387" s="156" t="s">
        <v>426</v>
      </c>
      <c r="H387" s="156"/>
      <c r="I387" s="156"/>
      <c r="J387" s="157">
        <v>0</v>
      </c>
      <c r="K387" s="158"/>
      <c r="L387" s="74">
        <v>0</v>
      </c>
      <c r="M387" s="96">
        <v>0</v>
      </c>
      <c r="N387" s="141">
        <v>19379.939999999999</v>
      </c>
      <c r="O387" s="142"/>
      <c r="P387" s="88" t="e">
        <f t="shared" si="16"/>
        <v>#DIV/0!</v>
      </c>
      <c r="Q387" s="73" t="e">
        <f t="shared" si="17"/>
        <v>#DIV/0!</v>
      </c>
      <c r="R387" s="81"/>
    </row>
    <row r="388" spans="1:18" ht="32">
      <c r="A388" s="82"/>
      <c r="B388" s="75"/>
      <c r="C388" s="165"/>
      <c r="D388" s="165"/>
      <c r="E388" s="165" t="s">
        <v>640</v>
      </c>
      <c r="F388" s="165"/>
      <c r="G388" s="165" t="s">
        <v>641</v>
      </c>
      <c r="H388" s="165"/>
      <c r="I388" s="165"/>
      <c r="J388" s="176">
        <v>322460.44</v>
      </c>
      <c r="K388" s="176"/>
      <c r="L388" s="76" t="s">
        <v>642</v>
      </c>
      <c r="M388" s="97" t="s">
        <v>642</v>
      </c>
      <c r="N388" s="149">
        <v>326670.74</v>
      </c>
      <c r="O388" s="150"/>
      <c r="P388" s="88">
        <f t="shared" si="16"/>
        <v>101.30567954320226</v>
      </c>
      <c r="Q388" s="77">
        <f t="shared" si="17"/>
        <v>102.08460624999999</v>
      </c>
      <c r="R388" s="81"/>
    </row>
    <row r="389" spans="1:18" ht="15">
      <c r="A389" s="81"/>
      <c r="B389" s="71"/>
      <c r="C389" s="156"/>
      <c r="D389" s="156"/>
      <c r="E389" s="164" t="s">
        <v>170</v>
      </c>
      <c r="F389" s="164"/>
      <c r="G389" s="156" t="s">
        <v>171</v>
      </c>
      <c r="H389" s="156"/>
      <c r="I389" s="156"/>
      <c r="J389" s="158">
        <v>322460.44</v>
      </c>
      <c r="K389" s="158"/>
      <c r="L389" s="74" t="s">
        <v>642</v>
      </c>
      <c r="M389" s="96" t="s">
        <v>642</v>
      </c>
      <c r="N389" s="141">
        <v>326670.74</v>
      </c>
      <c r="O389" s="142"/>
      <c r="P389" s="88">
        <f t="shared" si="16"/>
        <v>101.30567954320226</v>
      </c>
      <c r="Q389" s="73">
        <f t="shared" si="17"/>
        <v>102.08460624999999</v>
      </c>
      <c r="R389" s="81"/>
    </row>
    <row r="390" spans="1:18" ht="15">
      <c r="A390" s="81"/>
      <c r="B390" s="71"/>
      <c r="C390" s="156"/>
      <c r="D390" s="156"/>
      <c r="E390" s="156" t="s">
        <v>433</v>
      </c>
      <c r="F390" s="156"/>
      <c r="G390" s="156" t="s">
        <v>434</v>
      </c>
      <c r="H390" s="156"/>
      <c r="I390" s="156"/>
      <c r="J390" s="158">
        <v>322460.44</v>
      </c>
      <c r="K390" s="158"/>
      <c r="L390" s="74" t="s">
        <v>642</v>
      </c>
      <c r="M390" s="96" t="s">
        <v>642</v>
      </c>
      <c r="N390" s="141">
        <v>326670.74</v>
      </c>
      <c r="O390" s="142"/>
      <c r="P390" s="88">
        <f t="shared" si="16"/>
        <v>101.30567954320226</v>
      </c>
      <c r="Q390" s="73">
        <f t="shared" si="17"/>
        <v>102.08460624999999</v>
      </c>
      <c r="R390" s="81"/>
    </row>
    <row r="391" spans="1:18" ht="15">
      <c r="A391" s="81"/>
      <c r="B391" s="71"/>
      <c r="C391" s="156"/>
      <c r="D391" s="156"/>
      <c r="E391" s="156" t="s">
        <v>174</v>
      </c>
      <c r="F391" s="156"/>
      <c r="G391" s="156" t="s">
        <v>175</v>
      </c>
      <c r="H391" s="156"/>
      <c r="I391" s="156"/>
      <c r="J391" s="158">
        <v>322460.44</v>
      </c>
      <c r="K391" s="158"/>
      <c r="L391" s="74" t="s">
        <v>642</v>
      </c>
      <c r="M391" s="96" t="s">
        <v>642</v>
      </c>
      <c r="N391" s="141">
        <v>326670.74</v>
      </c>
      <c r="O391" s="142"/>
      <c r="P391" s="88">
        <f t="shared" si="16"/>
        <v>101.30567954320226</v>
      </c>
      <c r="Q391" s="73">
        <f t="shared" si="17"/>
        <v>102.08460624999999</v>
      </c>
      <c r="R391" s="81"/>
    </row>
    <row r="392" spans="1:18" ht="15">
      <c r="A392" s="81"/>
      <c r="B392" s="134"/>
      <c r="C392" s="134"/>
      <c r="D392" s="71"/>
      <c r="E392" s="134" t="s">
        <v>322</v>
      </c>
      <c r="F392" s="134"/>
      <c r="G392" s="200" t="s">
        <v>323</v>
      </c>
      <c r="H392" s="200"/>
      <c r="I392" s="200"/>
      <c r="J392" s="162">
        <v>322460.44</v>
      </c>
      <c r="K392" s="162"/>
      <c r="L392" s="78" t="s">
        <v>642</v>
      </c>
      <c r="M392" s="98" t="s">
        <v>642</v>
      </c>
      <c r="N392" s="154">
        <v>326670.74</v>
      </c>
      <c r="O392" s="155"/>
      <c r="P392" s="88">
        <f t="shared" si="16"/>
        <v>101.30567954320226</v>
      </c>
      <c r="Q392" s="73">
        <f t="shared" si="17"/>
        <v>102.08460624999999</v>
      </c>
      <c r="R392" s="81"/>
    </row>
    <row r="393" spans="1:18" ht="15">
      <c r="A393" s="81"/>
      <c r="B393" s="134"/>
      <c r="C393" s="134"/>
      <c r="D393" s="71"/>
      <c r="E393" s="134" t="s">
        <v>324</v>
      </c>
      <c r="F393" s="134"/>
      <c r="G393" s="200" t="s">
        <v>325</v>
      </c>
      <c r="H393" s="200"/>
      <c r="I393" s="200"/>
      <c r="J393" s="162">
        <v>322460.44</v>
      </c>
      <c r="K393" s="162"/>
      <c r="L393" s="78" t="s">
        <v>642</v>
      </c>
      <c r="M393" s="98" t="s">
        <v>642</v>
      </c>
      <c r="N393" s="154">
        <v>326670.74</v>
      </c>
      <c r="O393" s="155"/>
      <c r="P393" s="88">
        <f t="shared" si="16"/>
        <v>101.30567954320226</v>
      </c>
      <c r="Q393" s="73">
        <f t="shared" si="17"/>
        <v>102.08460624999999</v>
      </c>
      <c r="R393" s="81"/>
    </row>
    <row r="394" spans="1:18" ht="15">
      <c r="A394" s="81"/>
      <c r="B394" s="134"/>
      <c r="C394" s="134"/>
      <c r="D394" s="71"/>
      <c r="E394" s="134" t="s">
        <v>548</v>
      </c>
      <c r="F394" s="134"/>
      <c r="G394" s="200" t="s">
        <v>549</v>
      </c>
      <c r="H394" s="200"/>
      <c r="I394" s="200"/>
      <c r="J394" s="162">
        <v>322460.44</v>
      </c>
      <c r="K394" s="162"/>
      <c r="L394" s="78" t="s">
        <v>642</v>
      </c>
      <c r="M394" s="98" t="s">
        <v>642</v>
      </c>
      <c r="N394" s="154">
        <v>326670.74</v>
      </c>
      <c r="O394" s="155"/>
      <c r="P394" s="88">
        <f t="shared" si="16"/>
        <v>101.30567954320226</v>
      </c>
      <c r="Q394" s="73">
        <f t="shared" si="17"/>
        <v>102.08460624999999</v>
      </c>
      <c r="R394" s="81"/>
    </row>
    <row r="395" spans="1:18" ht="15">
      <c r="A395" s="81"/>
      <c r="B395" s="156" t="s">
        <v>643</v>
      </c>
      <c r="C395" s="156"/>
      <c r="D395" s="71"/>
      <c r="E395" s="156" t="s">
        <v>550</v>
      </c>
      <c r="F395" s="156"/>
      <c r="G395" s="163" t="s">
        <v>551</v>
      </c>
      <c r="H395" s="163"/>
      <c r="I395" s="163"/>
      <c r="J395" s="158">
        <v>322460.44</v>
      </c>
      <c r="K395" s="158"/>
      <c r="L395" s="74" t="s">
        <v>642</v>
      </c>
      <c r="M395" s="96" t="s">
        <v>642</v>
      </c>
      <c r="N395" s="141">
        <v>326670.74</v>
      </c>
      <c r="O395" s="142"/>
      <c r="P395" s="88">
        <f t="shared" si="16"/>
        <v>101.30567954320226</v>
      </c>
      <c r="Q395" s="73">
        <f t="shared" si="17"/>
        <v>102.08460624999999</v>
      </c>
      <c r="R395" s="81"/>
    </row>
    <row r="396" spans="1:18" ht="16">
      <c r="A396" s="82"/>
      <c r="B396" s="75"/>
      <c r="C396" s="165"/>
      <c r="D396" s="165"/>
      <c r="E396" s="165" t="s">
        <v>664</v>
      </c>
      <c r="F396" s="165"/>
      <c r="G396" s="201" t="s">
        <v>665</v>
      </c>
      <c r="H396" s="201"/>
      <c r="I396" s="201"/>
      <c r="J396" s="175">
        <v>27440.31</v>
      </c>
      <c r="K396" s="176"/>
      <c r="L396" s="76" t="s">
        <v>334</v>
      </c>
      <c r="M396" s="97" t="s">
        <v>334</v>
      </c>
      <c r="N396" s="176">
        <v>0</v>
      </c>
      <c r="O396" s="176"/>
      <c r="P396" s="88">
        <f t="shared" si="16"/>
        <v>0</v>
      </c>
      <c r="Q396" s="77" t="e">
        <f t="shared" si="17"/>
        <v>#VALUE!</v>
      </c>
      <c r="R396" s="81"/>
    </row>
    <row r="397" spans="1:18" ht="15">
      <c r="A397" s="81"/>
      <c r="B397" s="71"/>
      <c r="C397" s="156"/>
      <c r="D397" s="156"/>
      <c r="E397" s="164" t="s">
        <v>496</v>
      </c>
      <c r="F397" s="164"/>
      <c r="G397" s="163" t="s">
        <v>497</v>
      </c>
      <c r="H397" s="163"/>
      <c r="I397" s="163"/>
      <c r="J397" s="157">
        <v>27440.31</v>
      </c>
      <c r="K397" s="158"/>
      <c r="L397" s="74">
        <v>0</v>
      </c>
      <c r="M397" s="96">
        <v>0</v>
      </c>
      <c r="N397" s="74">
        <v>0</v>
      </c>
      <c r="O397" s="74">
        <v>0</v>
      </c>
      <c r="P397" s="88">
        <f t="shared" si="16"/>
        <v>0</v>
      </c>
      <c r="Q397" s="73" t="e">
        <f t="shared" si="17"/>
        <v>#DIV/0!</v>
      </c>
      <c r="R397" s="81"/>
    </row>
    <row r="398" spans="1:18" ht="15">
      <c r="A398" s="81"/>
      <c r="B398" s="71"/>
      <c r="C398" s="156"/>
      <c r="D398" s="156"/>
      <c r="E398" s="156" t="s">
        <v>498</v>
      </c>
      <c r="F398" s="156"/>
      <c r="G398" s="163" t="s">
        <v>499</v>
      </c>
      <c r="H398" s="163"/>
      <c r="I398" s="163"/>
      <c r="J398" s="157">
        <v>27440.31</v>
      </c>
      <c r="K398" s="158"/>
      <c r="L398" s="74">
        <v>0</v>
      </c>
      <c r="M398" s="96">
        <v>0</v>
      </c>
      <c r="N398" s="74">
        <v>0</v>
      </c>
      <c r="O398" s="74">
        <v>0</v>
      </c>
      <c r="P398" s="88">
        <f t="shared" si="16"/>
        <v>0</v>
      </c>
      <c r="Q398" s="73" t="e">
        <f t="shared" si="17"/>
        <v>#DIV/0!</v>
      </c>
      <c r="R398" s="81"/>
    </row>
    <row r="399" spans="1:18" ht="15">
      <c r="A399" s="81"/>
      <c r="B399" s="71"/>
      <c r="C399" s="156"/>
      <c r="D399" s="156"/>
      <c r="E399" s="156" t="s">
        <v>174</v>
      </c>
      <c r="F399" s="156"/>
      <c r="G399" s="163" t="s">
        <v>175</v>
      </c>
      <c r="H399" s="163"/>
      <c r="I399" s="163"/>
      <c r="J399" s="157">
        <v>27440.31</v>
      </c>
      <c r="K399" s="158"/>
      <c r="L399" s="74">
        <v>0</v>
      </c>
      <c r="M399" s="96">
        <v>0</v>
      </c>
      <c r="N399" s="74">
        <v>0</v>
      </c>
      <c r="O399" s="74">
        <v>0</v>
      </c>
      <c r="P399" s="88">
        <f t="shared" si="16"/>
        <v>0</v>
      </c>
      <c r="Q399" s="73" t="e">
        <f t="shared" si="17"/>
        <v>#DIV/0!</v>
      </c>
      <c r="R399" s="81"/>
    </row>
    <row r="400" spans="1:18" ht="15">
      <c r="A400" s="81"/>
      <c r="B400" s="134"/>
      <c r="C400" s="134"/>
      <c r="D400" s="71"/>
      <c r="E400" s="134" t="s">
        <v>176</v>
      </c>
      <c r="F400" s="134"/>
      <c r="G400" s="200" t="s">
        <v>177</v>
      </c>
      <c r="H400" s="200"/>
      <c r="I400" s="200"/>
      <c r="J400" s="135">
        <v>26697.88</v>
      </c>
      <c r="K400" s="136"/>
      <c r="L400" s="74">
        <v>0</v>
      </c>
      <c r="M400" s="96">
        <v>0</v>
      </c>
      <c r="N400" s="74">
        <v>0</v>
      </c>
      <c r="O400" s="74">
        <v>0</v>
      </c>
      <c r="P400" s="88">
        <f t="shared" si="16"/>
        <v>0</v>
      </c>
      <c r="Q400" s="73" t="e">
        <f t="shared" si="17"/>
        <v>#DIV/0!</v>
      </c>
      <c r="R400" s="81"/>
    </row>
    <row r="401" spans="1:18" ht="15">
      <c r="A401" s="81"/>
      <c r="B401" s="134"/>
      <c r="C401" s="134"/>
      <c r="D401" s="71"/>
      <c r="E401" s="134" t="s">
        <v>178</v>
      </c>
      <c r="F401" s="134"/>
      <c r="G401" s="200" t="s">
        <v>179</v>
      </c>
      <c r="H401" s="200"/>
      <c r="I401" s="200"/>
      <c r="J401" s="135">
        <v>26697.88</v>
      </c>
      <c r="K401" s="136"/>
      <c r="L401" s="74">
        <v>0</v>
      </c>
      <c r="M401" s="96">
        <v>0</v>
      </c>
      <c r="N401" s="74">
        <v>0</v>
      </c>
      <c r="O401" s="74">
        <v>0</v>
      </c>
      <c r="P401" s="88">
        <f t="shared" si="16"/>
        <v>0</v>
      </c>
      <c r="Q401" s="73" t="e">
        <f t="shared" si="17"/>
        <v>#DIV/0!</v>
      </c>
      <c r="R401" s="81"/>
    </row>
    <row r="402" spans="1:18" ht="15">
      <c r="A402" s="81"/>
      <c r="B402" s="134"/>
      <c r="C402" s="134"/>
      <c r="D402" s="71"/>
      <c r="E402" s="134" t="s">
        <v>196</v>
      </c>
      <c r="F402" s="134"/>
      <c r="G402" s="200" t="s">
        <v>197</v>
      </c>
      <c r="H402" s="200"/>
      <c r="I402" s="200"/>
      <c r="J402" s="135">
        <v>21480.47</v>
      </c>
      <c r="K402" s="136"/>
      <c r="L402" s="74">
        <v>0</v>
      </c>
      <c r="M402" s="96">
        <v>0</v>
      </c>
      <c r="N402" s="74">
        <v>0</v>
      </c>
      <c r="O402" s="74">
        <v>0</v>
      </c>
      <c r="P402" s="88">
        <f t="shared" si="16"/>
        <v>0</v>
      </c>
      <c r="Q402" s="73" t="e">
        <f t="shared" si="17"/>
        <v>#DIV/0!</v>
      </c>
      <c r="R402" s="81"/>
    </row>
    <row r="403" spans="1:18" ht="15">
      <c r="A403" s="81"/>
      <c r="B403" s="156" t="s">
        <v>666</v>
      </c>
      <c r="C403" s="156"/>
      <c r="D403" s="71"/>
      <c r="E403" s="156" t="s">
        <v>200</v>
      </c>
      <c r="F403" s="156"/>
      <c r="G403" s="163" t="s">
        <v>213</v>
      </c>
      <c r="H403" s="163"/>
      <c r="I403" s="163"/>
      <c r="J403" s="157">
        <v>5477.57</v>
      </c>
      <c r="K403" s="158"/>
      <c r="L403" s="74">
        <v>0</v>
      </c>
      <c r="M403" s="96">
        <v>0</v>
      </c>
      <c r="N403" s="74">
        <v>0</v>
      </c>
      <c r="O403" s="74">
        <v>0</v>
      </c>
      <c r="P403" s="88">
        <f t="shared" si="16"/>
        <v>0</v>
      </c>
      <c r="Q403" s="73" t="e">
        <f t="shared" si="17"/>
        <v>#DIV/0!</v>
      </c>
      <c r="R403" s="81"/>
    </row>
    <row r="404" spans="1:18" ht="15">
      <c r="A404" s="81"/>
      <c r="B404" s="156" t="s">
        <v>667</v>
      </c>
      <c r="C404" s="156"/>
      <c r="D404" s="71"/>
      <c r="E404" s="156" t="s">
        <v>425</v>
      </c>
      <c r="F404" s="156"/>
      <c r="G404" s="163" t="s">
        <v>531</v>
      </c>
      <c r="H404" s="163"/>
      <c r="I404" s="163"/>
      <c r="J404" s="157">
        <v>2001.71</v>
      </c>
      <c r="K404" s="158"/>
      <c r="L404" s="74">
        <v>0</v>
      </c>
      <c r="M404" s="96">
        <v>0</v>
      </c>
      <c r="N404" s="74">
        <v>0</v>
      </c>
      <c r="O404" s="74">
        <v>0</v>
      </c>
      <c r="P404" s="88">
        <f t="shared" si="16"/>
        <v>0</v>
      </c>
      <c r="Q404" s="73" t="e">
        <f t="shared" si="17"/>
        <v>#DIV/0!</v>
      </c>
      <c r="R404" s="81"/>
    </row>
    <row r="405" spans="1:18" ht="15">
      <c r="A405" s="81"/>
      <c r="B405" s="156" t="s">
        <v>668</v>
      </c>
      <c r="C405" s="156"/>
      <c r="D405" s="71"/>
      <c r="E405" s="156" t="s">
        <v>230</v>
      </c>
      <c r="F405" s="156"/>
      <c r="G405" s="163" t="s">
        <v>669</v>
      </c>
      <c r="H405" s="163"/>
      <c r="I405" s="163"/>
      <c r="J405" s="157">
        <v>14001.19</v>
      </c>
      <c r="K405" s="158"/>
      <c r="L405" s="74">
        <v>0</v>
      </c>
      <c r="M405" s="96">
        <v>0</v>
      </c>
      <c r="N405" s="74">
        <v>0</v>
      </c>
      <c r="O405" s="74">
        <v>0</v>
      </c>
      <c r="P405" s="88">
        <f t="shared" si="16"/>
        <v>0</v>
      </c>
      <c r="Q405" s="73" t="e">
        <f t="shared" si="17"/>
        <v>#DIV/0!</v>
      </c>
      <c r="R405" s="81"/>
    </row>
    <row r="406" spans="1:18" ht="15">
      <c r="A406" s="81"/>
      <c r="B406" s="134"/>
      <c r="C406" s="134"/>
      <c r="D406" s="71"/>
      <c r="E406" s="134" t="s">
        <v>236</v>
      </c>
      <c r="F406" s="134"/>
      <c r="G406" s="200" t="s">
        <v>237</v>
      </c>
      <c r="H406" s="200"/>
      <c r="I406" s="200"/>
      <c r="J406" s="135">
        <v>5217.41</v>
      </c>
      <c r="K406" s="136"/>
      <c r="L406" s="74">
        <v>0</v>
      </c>
      <c r="M406" s="96">
        <v>0</v>
      </c>
      <c r="N406" s="74">
        <v>0</v>
      </c>
      <c r="O406" s="74">
        <v>0</v>
      </c>
      <c r="P406" s="88">
        <f t="shared" si="16"/>
        <v>0</v>
      </c>
      <c r="Q406" s="73" t="e">
        <f t="shared" si="17"/>
        <v>#DIV/0!</v>
      </c>
      <c r="R406" s="81"/>
    </row>
    <row r="407" spans="1:18" ht="15">
      <c r="A407" s="81"/>
      <c r="B407" s="156" t="s">
        <v>670</v>
      </c>
      <c r="C407" s="156"/>
      <c r="D407" s="71"/>
      <c r="E407" s="156" t="s">
        <v>290</v>
      </c>
      <c r="F407" s="156"/>
      <c r="G407" s="163" t="s">
        <v>671</v>
      </c>
      <c r="H407" s="163"/>
      <c r="I407" s="163"/>
      <c r="J407" s="157">
        <v>5217.41</v>
      </c>
      <c r="K407" s="158"/>
      <c r="L407" s="74">
        <v>0</v>
      </c>
      <c r="M407" s="96">
        <v>0</v>
      </c>
      <c r="N407" s="74">
        <v>0</v>
      </c>
      <c r="O407" s="74">
        <v>0</v>
      </c>
      <c r="P407" s="88">
        <f t="shared" si="16"/>
        <v>0</v>
      </c>
      <c r="Q407" s="73" t="e">
        <f t="shared" si="17"/>
        <v>#DIV/0!</v>
      </c>
      <c r="R407" s="81"/>
    </row>
    <row r="408" spans="1:18" ht="15">
      <c r="A408" s="81"/>
      <c r="B408" s="134"/>
      <c r="C408" s="134"/>
      <c r="D408" s="71"/>
      <c r="E408" s="134" t="s">
        <v>322</v>
      </c>
      <c r="F408" s="134"/>
      <c r="G408" s="200" t="s">
        <v>323</v>
      </c>
      <c r="H408" s="200"/>
      <c r="I408" s="200"/>
      <c r="J408" s="136">
        <v>742.43</v>
      </c>
      <c r="K408" s="136"/>
      <c r="L408" s="74">
        <v>0</v>
      </c>
      <c r="M408" s="96">
        <v>0</v>
      </c>
      <c r="N408" s="74">
        <v>0</v>
      </c>
      <c r="O408" s="74">
        <v>0</v>
      </c>
      <c r="P408" s="88">
        <f t="shared" si="16"/>
        <v>0</v>
      </c>
      <c r="Q408" s="73" t="e">
        <f t="shared" si="17"/>
        <v>#DIV/0!</v>
      </c>
      <c r="R408" s="81"/>
    </row>
    <row r="409" spans="1:18" ht="15">
      <c r="A409" s="81"/>
      <c r="B409" s="134"/>
      <c r="C409" s="134"/>
      <c r="D409" s="71"/>
      <c r="E409" s="134" t="s">
        <v>324</v>
      </c>
      <c r="F409" s="134"/>
      <c r="G409" s="200" t="s">
        <v>325</v>
      </c>
      <c r="H409" s="200"/>
      <c r="I409" s="200"/>
      <c r="J409" s="136">
        <v>742.43</v>
      </c>
      <c r="K409" s="136"/>
      <c r="L409" s="74">
        <v>0</v>
      </c>
      <c r="M409" s="96">
        <v>0</v>
      </c>
      <c r="N409" s="74">
        <v>0</v>
      </c>
      <c r="O409" s="74">
        <v>0</v>
      </c>
      <c r="P409" s="88">
        <f t="shared" si="16"/>
        <v>0</v>
      </c>
      <c r="Q409" s="73" t="e">
        <f t="shared" si="17"/>
        <v>#DIV/0!</v>
      </c>
      <c r="R409" s="81"/>
    </row>
    <row r="410" spans="1:18" ht="15">
      <c r="A410" s="81"/>
      <c r="B410" s="134"/>
      <c r="C410" s="134"/>
      <c r="D410" s="71"/>
      <c r="E410" s="134" t="s">
        <v>326</v>
      </c>
      <c r="F410" s="134"/>
      <c r="G410" s="200" t="s">
        <v>327</v>
      </c>
      <c r="H410" s="200"/>
      <c r="I410" s="200"/>
      <c r="J410" s="136">
        <v>742.43</v>
      </c>
      <c r="K410" s="136"/>
      <c r="L410" s="74">
        <v>0</v>
      </c>
      <c r="M410" s="96">
        <v>0</v>
      </c>
      <c r="N410" s="74">
        <v>0</v>
      </c>
      <c r="O410" s="74">
        <v>0</v>
      </c>
      <c r="P410" s="88">
        <f t="shared" si="16"/>
        <v>0</v>
      </c>
      <c r="Q410" s="73" t="e">
        <f t="shared" si="17"/>
        <v>#DIV/0!</v>
      </c>
      <c r="R410" s="81"/>
    </row>
    <row r="411" spans="1:18" ht="15">
      <c r="A411" s="81"/>
      <c r="B411" s="156" t="s">
        <v>672</v>
      </c>
      <c r="C411" s="156"/>
      <c r="D411" s="71"/>
      <c r="E411" s="156" t="s">
        <v>329</v>
      </c>
      <c r="F411" s="156"/>
      <c r="G411" s="163" t="s">
        <v>644</v>
      </c>
      <c r="H411" s="163"/>
      <c r="I411" s="163"/>
      <c r="J411" s="158">
        <v>742.43</v>
      </c>
      <c r="K411" s="158"/>
      <c r="L411" s="74">
        <v>0</v>
      </c>
      <c r="M411" s="96">
        <v>0</v>
      </c>
      <c r="N411" s="74">
        <v>0</v>
      </c>
      <c r="O411" s="74">
        <v>0</v>
      </c>
      <c r="P411" s="88">
        <f t="shared" si="16"/>
        <v>0</v>
      </c>
      <c r="Q411" s="73" t="e">
        <f t="shared" si="17"/>
        <v>#DIV/0!</v>
      </c>
      <c r="R411" s="81"/>
    </row>
  </sheetData>
  <mergeCells count="2004">
    <mergeCell ref="B410:C410"/>
    <mergeCell ref="E410:F410"/>
    <mergeCell ref="G410:I410"/>
    <mergeCell ref="J410:K410"/>
    <mergeCell ref="B411:C411"/>
    <mergeCell ref="E411:F411"/>
    <mergeCell ref="G411:I411"/>
    <mergeCell ref="J411:K411"/>
    <mergeCell ref="B405:C405"/>
    <mergeCell ref="E405:F405"/>
    <mergeCell ref="G405:I405"/>
    <mergeCell ref="J405:K405"/>
    <mergeCell ref="B406:C406"/>
    <mergeCell ref="E406:F406"/>
    <mergeCell ref="G406:I406"/>
    <mergeCell ref="J406:K406"/>
    <mergeCell ref="B407:C407"/>
    <mergeCell ref="E407:F407"/>
    <mergeCell ref="G407:I407"/>
    <mergeCell ref="J407:K407"/>
    <mergeCell ref="B408:C408"/>
    <mergeCell ref="E408:F408"/>
    <mergeCell ref="G408:I408"/>
    <mergeCell ref="J408:K408"/>
    <mergeCell ref="B409:C409"/>
    <mergeCell ref="E409:F409"/>
    <mergeCell ref="G409:I409"/>
    <mergeCell ref="J409:K409"/>
    <mergeCell ref="B400:C400"/>
    <mergeCell ref="E400:F400"/>
    <mergeCell ref="G400:I400"/>
    <mergeCell ref="J400:K400"/>
    <mergeCell ref="B401:C401"/>
    <mergeCell ref="E401:F401"/>
    <mergeCell ref="G401:I401"/>
    <mergeCell ref="J401:K401"/>
    <mergeCell ref="B402:C402"/>
    <mergeCell ref="E402:F402"/>
    <mergeCell ref="G402:I402"/>
    <mergeCell ref="J402:K402"/>
    <mergeCell ref="B403:C403"/>
    <mergeCell ref="E403:F403"/>
    <mergeCell ref="G403:I403"/>
    <mergeCell ref="J403:K403"/>
    <mergeCell ref="B404:C404"/>
    <mergeCell ref="E404:F404"/>
    <mergeCell ref="G404:I404"/>
    <mergeCell ref="J404:K404"/>
    <mergeCell ref="C396:D396"/>
    <mergeCell ref="E396:F396"/>
    <mergeCell ref="G396:I396"/>
    <mergeCell ref="J396:K396"/>
    <mergeCell ref="N396:O396"/>
    <mergeCell ref="C397:D397"/>
    <mergeCell ref="E397:F397"/>
    <mergeCell ref="G397:I397"/>
    <mergeCell ref="J397:K397"/>
    <mergeCell ref="C398:D398"/>
    <mergeCell ref="E398:F398"/>
    <mergeCell ref="G398:I398"/>
    <mergeCell ref="J398:K398"/>
    <mergeCell ref="C399:D399"/>
    <mergeCell ref="E399:F399"/>
    <mergeCell ref="G399:I399"/>
    <mergeCell ref="J399:K399"/>
    <mergeCell ref="J368:K368"/>
    <mergeCell ref="N368:O368"/>
    <mergeCell ref="N371:O371"/>
    <mergeCell ref="B372:C372"/>
    <mergeCell ref="N375:O375"/>
    <mergeCell ref="C376:D376"/>
    <mergeCell ref="E376:F376"/>
    <mergeCell ref="G376:I376"/>
    <mergeCell ref="E372:F372"/>
    <mergeCell ref="G372:I372"/>
    <mergeCell ref="J372:K372"/>
    <mergeCell ref="F2:J2"/>
    <mergeCell ref="A2:E5"/>
    <mergeCell ref="A1:B1"/>
    <mergeCell ref="C368:D368"/>
    <mergeCell ref="E368:F368"/>
    <mergeCell ref="G368:I368"/>
    <mergeCell ref="B371:C371"/>
    <mergeCell ref="E371:F371"/>
    <mergeCell ref="G371:I371"/>
    <mergeCell ref="J371:K371"/>
    <mergeCell ref="B267:C267"/>
    <mergeCell ref="E267:F267"/>
    <mergeCell ref="G267:I267"/>
    <mergeCell ref="J267:K267"/>
    <mergeCell ref="N267:O267"/>
    <mergeCell ref="C374:D374"/>
    <mergeCell ref="E374:F374"/>
    <mergeCell ref="G374:I374"/>
    <mergeCell ref="J374:K374"/>
    <mergeCell ref="C373:D373"/>
    <mergeCell ref="E373:F373"/>
    <mergeCell ref="G373:I373"/>
    <mergeCell ref="J373:K373"/>
    <mergeCell ref="N369:O369"/>
    <mergeCell ref="B370:C370"/>
    <mergeCell ref="E370:F370"/>
    <mergeCell ref="G370:I370"/>
    <mergeCell ref="J370:K370"/>
    <mergeCell ref="N370:O370"/>
    <mergeCell ref="B369:C369"/>
    <mergeCell ref="E369:F369"/>
    <mergeCell ref="G369:I369"/>
    <mergeCell ref="J369:K369"/>
    <mergeCell ref="E383:F383"/>
    <mergeCell ref="G383:I383"/>
    <mergeCell ref="J383:K383"/>
    <mergeCell ref="N383:O383"/>
    <mergeCell ref="B384:C384"/>
    <mergeCell ref="E384:F384"/>
    <mergeCell ref="G384:I384"/>
    <mergeCell ref="J384:K384"/>
    <mergeCell ref="N384:O384"/>
    <mergeCell ref="G381:I381"/>
    <mergeCell ref="J381:K381"/>
    <mergeCell ref="C382:D382"/>
    <mergeCell ref="E382:F382"/>
    <mergeCell ref="G382:I382"/>
    <mergeCell ref="J382:K382"/>
    <mergeCell ref="B385:C385"/>
    <mergeCell ref="E385:F385"/>
    <mergeCell ref="G385:I385"/>
    <mergeCell ref="J376:K376"/>
    <mergeCell ref="C375:D375"/>
    <mergeCell ref="E375:F375"/>
    <mergeCell ref="G375:I375"/>
    <mergeCell ref="J375:K375"/>
    <mergeCell ref="E391:F391"/>
    <mergeCell ref="G391:I391"/>
    <mergeCell ref="J391:K391"/>
    <mergeCell ref="N391:O391"/>
    <mergeCell ref="C390:D390"/>
    <mergeCell ref="E390:F390"/>
    <mergeCell ref="G390:I390"/>
    <mergeCell ref="J390:K390"/>
    <mergeCell ref="N388:O388"/>
    <mergeCell ref="C389:D389"/>
    <mergeCell ref="E389:F389"/>
    <mergeCell ref="G389:I389"/>
    <mergeCell ref="J389:K389"/>
    <mergeCell ref="N389:O389"/>
    <mergeCell ref="C388:D388"/>
    <mergeCell ref="E388:F388"/>
    <mergeCell ref="G388:I388"/>
    <mergeCell ref="J388:K388"/>
    <mergeCell ref="B380:C380"/>
    <mergeCell ref="E380:F380"/>
    <mergeCell ref="G380:I380"/>
    <mergeCell ref="J380:K380"/>
    <mergeCell ref="C381:D381"/>
    <mergeCell ref="E381:F381"/>
    <mergeCell ref="N339:O339"/>
    <mergeCell ref="B340:C340"/>
    <mergeCell ref="E340:F340"/>
    <mergeCell ref="G340:I340"/>
    <mergeCell ref="J340:K340"/>
    <mergeCell ref="N340:O340"/>
    <mergeCell ref="B339:C339"/>
    <mergeCell ref="E339:F339"/>
    <mergeCell ref="G339:I339"/>
    <mergeCell ref="J339:K339"/>
    <mergeCell ref="B338:C338"/>
    <mergeCell ref="E338:F338"/>
    <mergeCell ref="G338:I338"/>
    <mergeCell ref="J338:K338"/>
    <mergeCell ref="B395:C395"/>
    <mergeCell ref="E395:F395"/>
    <mergeCell ref="G395:I395"/>
    <mergeCell ref="J395:K395"/>
    <mergeCell ref="B394:C394"/>
    <mergeCell ref="E394:F394"/>
    <mergeCell ref="G394:I394"/>
    <mergeCell ref="J394:K394"/>
    <mergeCell ref="B393:C393"/>
    <mergeCell ref="E393:F393"/>
    <mergeCell ref="G393:I393"/>
    <mergeCell ref="J393:K393"/>
    <mergeCell ref="B392:C392"/>
    <mergeCell ref="E392:F392"/>
    <mergeCell ref="G392:I392"/>
    <mergeCell ref="J392:K392"/>
    <mergeCell ref="N390:O390"/>
    <mergeCell ref="C391:D391"/>
    <mergeCell ref="B344:C344"/>
    <mergeCell ref="E344:F344"/>
    <mergeCell ref="G344:I344"/>
    <mergeCell ref="J344:K344"/>
    <mergeCell ref="N344:O344"/>
    <mergeCell ref="B343:C343"/>
    <mergeCell ref="E343:F343"/>
    <mergeCell ref="G343:I343"/>
    <mergeCell ref="J343:K343"/>
    <mergeCell ref="N341:O341"/>
    <mergeCell ref="B342:C342"/>
    <mergeCell ref="E342:F342"/>
    <mergeCell ref="G342:I342"/>
    <mergeCell ref="J342:K342"/>
    <mergeCell ref="N342:O342"/>
    <mergeCell ref="B341:C341"/>
    <mergeCell ref="E341:F341"/>
    <mergeCell ref="G341:I341"/>
    <mergeCell ref="J341:K341"/>
    <mergeCell ref="C348:D348"/>
    <mergeCell ref="E348:F348"/>
    <mergeCell ref="G348:I348"/>
    <mergeCell ref="J348:K348"/>
    <mergeCell ref="N348:O348"/>
    <mergeCell ref="C347:D347"/>
    <mergeCell ref="E347:F347"/>
    <mergeCell ref="G347:I347"/>
    <mergeCell ref="J347:K347"/>
    <mergeCell ref="N345:O345"/>
    <mergeCell ref="B346:C346"/>
    <mergeCell ref="E346:F346"/>
    <mergeCell ref="G346:I346"/>
    <mergeCell ref="J346:K346"/>
    <mergeCell ref="N346:O346"/>
    <mergeCell ref="B345:C345"/>
    <mergeCell ref="E345:F345"/>
    <mergeCell ref="G345:I345"/>
    <mergeCell ref="J345:K345"/>
    <mergeCell ref="B352:C352"/>
    <mergeCell ref="E352:F352"/>
    <mergeCell ref="G352:I352"/>
    <mergeCell ref="J352:K352"/>
    <mergeCell ref="N352:O352"/>
    <mergeCell ref="B351:C351"/>
    <mergeCell ref="E351:F351"/>
    <mergeCell ref="G351:I351"/>
    <mergeCell ref="J351:K351"/>
    <mergeCell ref="N349:O349"/>
    <mergeCell ref="B350:C350"/>
    <mergeCell ref="E350:F350"/>
    <mergeCell ref="G350:I350"/>
    <mergeCell ref="J350:K350"/>
    <mergeCell ref="N350:O350"/>
    <mergeCell ref="C349:D349"/>
    <mergeCell ref="E349:F349"/>
    <mergeCell ref="G349:I349"/>
    <mergeCell ref="J349:K349"/>
    <mergeCell ref="B356:C356"/>
    <mergeCell ref="E356:F356"/>
    <mergeCell ref="G356:I356"/>
    <mergeCell ref="J356:K356"/>
    <mergeCell ref="N356:O356"/>
    <mergeCell ref="B355:C355"/>
    <mergeCell ref="E355:F355"/>
    <mergeCell ref="G355:I355"/>
    <mergeCell ref="J355:K355"/>
    <mergeCell ref="N353:O353"/>
    <mergeCell ref="B354:C354"/>
    <mergeCell ref="E354:F354"/>
    <mergeCell ref="G354:I354"/>
    <mergeCell ref="J354:K354"/>
    <mergeCell ref="N354:O354"/>
    <mergeCell ref="B353:C353"/>
    <mergeCell ref="E353:F353"/>
    <mergeCell ref="G353:I353"/>
    <mergeCell ref="J353:K353"/>
    <mergeCell ref="B360:C360"/>
    <mergeCell ref="E360:F360"/>
    <mergeCell ref="G360:I360"/>
    <mergeCell ref="J360:K360"/>
    <mergeCell ref="B359:C359"/>
    <mergeCell ref="E359:F359"/>
    <mergeCell ref="G359:I359"/>
    <mergeCell ref="J359:K359"/>
    <mergeCell ref="N357:O357"/>
    <mergeCell ref="B358:C358"/>
    <mergeCell ref="E358:F358"/>
    <mergeCell ref="G358:I358"/>
    <mergeCell ref="J358:K358"/>
    <mergeCell ref="N358:O358"/>
    <mergeCell ref="B357:C357"/>
    <mergeCell ref="E357:F357"/>
    <mergeCell ref="G357:I357"/>
    <mergeCell ref="J357:K357"/>
    <mergeCell ref="B308:C308"/>
    <mergeCell ref="E308:F308"/>
    <mergeCell ref="G308:I308"/>
    <mergeCell ref="J308:K308"/>
    <mergeCell ref="C367:D367"/>
    <mergeCell ref="E367:F367"/>
    <mergeCell ref="G367:I367"/>
    <mergeCell ref="J367:K367"/>
    <mergeCell ref="C366:D366"/>
    <mergeCell ref="E366:F366"/>
    <mergeCell ref="G366:I366"/>
    <mergeCell ref="J366:K366"/>
    <mergeCell ref="C365:D365"/>
    <mergeCell ref="E365:F365"/>
    <mergeCell ref="G365:I365"/>
    <mergeCell ref="J365:K365"/>
    <mergeCell ref="B364:C364"/>
    <mergeCell ref="E364:F364"/>
    <mergeCell ref="G364:I364"/>
    <mergeCell ref="J364:K364"/>
    <mergeCell ref="B363:C363"/>
    <mergeCell ref="E363:F363"/>
    <mergeCell ref="G363:I363"/>
    <mergeCell ref="J363:K363"/>
    <mergeCell ref="B362:C362"/>
    <mergeCell ref="E362:F362"/>
    <mergeCell ref="G362:I362"/>
    <mergeCell ref="J362:K362"/>
    <mergeCell ref="B361:C361"/>
    <mergeCell ref="E361:F361"/>
    <mergeCell ref="G361:I361"/>
    <mergeCell ref="J361:K361"/>
    <mergeCell ref="B312:C312"/>
    <mergeCell ref="E312:F312"/>
    <mergeCell ref="G312:I312"/>
    <mergeCell ref="J312:K312"/>
    <mergeCell ref="N312:O312"/>
    <mergeCell ref="B311:C311"/>
    <mergeCell ref="E311:F311"/>
    <mergeCell ref="G311:I311"/>
    <mergeCell ref="J311:K311"/>
    <mergeCell ref="N309:O309"/>
    <mergeCell ref="B310:C310"/>
    <mergeCell ref="E310:F310"/>
    <mergeCell ref="G310:I310"/>
    <mergeCell ref="J310:K310"/>
    <mergeCell ref="N310:O310"/>
    <mergeCell ref="B309:C309"/>
    <mergeCell ref="E309:F309"/>
    <mergeCell ref="G309:I309"/>
    <mergeCell ref="J309:K309"/>
    <mergeCell ref="B316:C316"/>
    <mergeCell ref="E316:F316"/>
    <mergeCell ref="G316:I316"/>
    <mergeCell ref="J316:K316"/>
    <mergeCell ref="N316:O316"/>
    <mergeCell ref="C315:D315"/>
    <mergeCell ref="E315:F315"/>
    <mergeCell ref="G315:I315"/>
    <mergeCell ref="J315:K315"/>
    <mergeCell ref="N313:O313"/>
    <mergeCell ref="C314:D314"/>
    <mergeCell ref="E314:F314"/>
    <mergeCell ref="G314:I314"/>
    <mergeCell ref="J314:K314"/>
    <mergeCell ref="N314:O314"/>
    <mergeCell ref="C313:D313"/>
    <mergeCell ref="E313:F313"/>
    <mergeCell ref="G313:I313"/>
    <mergeCell ref="J313:K313"/>
    <mergeCell ref="C320:D320"/>
    <mergeCell ref="E320:F320"/>
    <mergeCell ref="G320:I320"/>
    <mergeCell ref="J320:K320"/>
    <mergeCell ref="N320:O320"/>
    <mergeCell ref="B319:C319"/>
    <mergeCell ref="E319:F319"/>
    <mergeCell ref="G319:I319"/>
    <mergeCell ref="J319:K319"/>
    <mergeCell ref="N317:O317"/>
    <mergeCell ref="B318:C318"/>
    <mergeCell ref="E318:F318"/>
    <mergeCell ref="G318:I318"/>
    <mergeCell ref="J318:K318"/>
    <mergeCell ref="N318:O318"/>
    <mergeCell ref="B317:C317"/>
    <mergeCell ref="E317:F317"/>
    <mergeCell ref="G317:I317"/>
    <mergeCell ref="J317:K317"/>
    <mergeCell ref="B324:C324"/>
    <mergeCell ref="E324:F324"/>
    <mergeCell ref="G324:I324"/>
    <mergeCell ref="J324:K324"/>
    <mergeCell ref="N324:O324"/>
    <mergeCell ref="B323:C323"/>
    <mergeCell ref="E323:F323"/>
    <mergeCell ref="G323:I323"/>
    <mergeCell ref="J323:K323"/>
    <mergeCell ref="N321:O321"/>
    <mergeCell ref="C322:D322"/>
    <mergeCell ref="E322:F322"/>
    <mergeCell ref="G322:I322"/>
    <mergeCell ref="J322:K322"/>
    <mergeCell ref="N322:O322"/>
    <mergeCell ref="C321:D321"/>
    <mergeCell ref="E321:F321"/>
    <mergeCell ref="G321:I321"/>
    <mergeCell ref="J321:K321"/>
    <mergeCell ref="B328:C328"/>
    <mergeCell ref="E328:F328"/>
    <mergeCell ref="G328:I328"/>
    <mergeCell ref="J328:K328"/>
    <mergeCell ref="N328:O328"/>
    <mergeCell ref="B327:C327"/>
    <mergeCell ref="E327:F327"/>
    <mergeCell ref="G327:I327"/>
    <mergeCell ref="J327:K327"/>
    <mergeCell ref="N325:O325"/>
    <mergeCell ref="B326:C326"/>
    <mergeCell ref="E326:F326"/>
    <mergeCell ref="G326:I326"/>
    <mergeCell ref="J326:K326"/>
    <mergeCell ref="N326:O326"/>
    <mergeCell ref="B325:C325"/>
    <mergeCell ref="E325:F325"/>
    <mergeCell ref="G325:I325"/>
    <mergeCell ref="J325:K325"/>
    <mergeCell ref="B333:C333"/>
    <mergeCell ref="E333:F333"/>
    <mergeCell ref="G333:I333"/>
    <mergeCell ref="J333:K333"/>
    <mergeCell ref="C332:D332"/>
    <mergeCell ref="E332:F332"/>
    <mergeCell ref="G332:I332"/>
    <mergeCell ref="J332:K332"/>
    <mergeCell ref="C331:D331"/>
    <mergeCell ref="E331:F331"/>
    <mergeCell ref="G331:I331"/>
    <mergeCell ref="J331:K331"/>
    <mergeCell ref="C330:D330"/>
    <mergeCell ref="E330:F330"/>
    <mergeCell ref="G330:I330"/>
    <mergeCell ref="J330:K330"/>
    <mergeCell ref="C329:D329"/>
    <mergeCell ref="E329:F329"/>
    <mergeCell ref="G329:I329"/>
    <mergeCell ref="J329:K329"/>
    <mergeCell ref="B274:C274"/>
    <mergeCell ref="E274:F274"/>
    <mergeCell ref="G274:I274"/>
    <mergeCell ref="J274:K274"/>
    <mergeCell ref="C271:D271"/>
    <mergeCell ref="E271:F271"/>
    <mergeCell ref="G271:I271"/>
    <mergeCell ref="J271:K271"/>
    <mergeCell ref="N271:O271"/>
    <mergeCell ref="N337:O337"/>
    <mergeCell ref="B337:C337"/>
    <mergeCell ref="E337:F337"/>
    <mergeCell ref="G337:I337"/>
    <mergeCell ref="J337:K337"/>
    <mergeCell ref="N335:O335"/>
    <mergeCell ref="B336:C336"/>
    <mergeCell ref="E336:F336"/>
    <mergeCell ref="G336:I336"/>
    <mergeCell ref="J336:K336"/>
    <mergeCell ref="N336:O336"/>
    <mergeCell ref="B335:C335"/>
    <mergeCell ref="E335:F335"/>
    <mergeCell ref="G335:I335"/>
    <mergeCell ref="J335:K335"/>
    <mergeCell ref="N333:O333"/>
    <mergeCell ref="B334:C334"/>
    <mergeCell ref="E334:F334"/>
    <mergeCell ref="N272:O272"/>
    <mergeCell ref="B273:C273"/>
    <mergeCell ref="E273:F273"/>
    <mergeCell ref="G334:I334"/>
    <mergeCell ref="J334:K334"/>
    <mergeCell ref="B279:C279"/>
    <mergeCell ref="E279:F279"/>
    <mergeCell ref="G279:I279"/>
    <mergeCell ref="J279:K279"/>
    <mergeCell ref="N279:O279"/>
    <mergeCell ref="B278:C278"/>
    <mergeCell ref="E278:F278"/>
    <mergeCell ref="G278:I278"/>
    <mergeCell ref="J278:K278"/>
    <mergeCell ref="G273:I273"/>
    <mergeCell ref="J273:K273"/>
    <mergeCell ref="N273:O273"/>
    <mergeCell ref="C272:D272"/>
    <mergeCell ref="E272:F272"/>
    <mergeCell ref="G272:I272"/>
    <mergeCell ref="J272:K272"/>
    <mergeCell ref="N276:O276"/>
    <mergeCell ref="B277:C277"/>
    <mergeCell ref="E277:F277"/>
    <mergeCell ref="G277:I277"/>
    <mergeCell ref="J277:K277"/>
    <mergeCell ref="N277:O277"/>
    <mergeCell ref="B276:C276"/>
    <mergeCell ref="E276:F276"/>
    <mergeCell ref="G276:I276"/>
    <mergeCell ref="J276:K276"/>
    <mergeCell ref="N274:O274"/>
    <mergeCell ref="B275:C275"/>
    <mergeCell ref="E275:F275"/>
    <mergeCell ref="G275:I275"/>
    <mergeCell ref="J275:K275"/>
    <mergeCell ref="N275:O275"/>
    <mergeCell ref="C283:D283"/>
    <mergeCell ref="E283:F283"/>
    <mergeCell ref="G283:I283"/>
    <mergeCell ref="J283:K283"/>
    <mergeCell ref="N283:O283"/>
    <mergeCell ref="C282:D282"/>
    <mergeCell ref="E282:F282"/>
    <mergeCell ref="G282:I282"/>
    <mergeCell ref="J282:K282"/>
    <mergeCell ref="N280:O280"/>
    <mergeCell ref="B281:C281"/>
    <mergeCell ref="E281:F281"/>
    <mergeCell ref="G281:I281"/>
    <mergeCell ref="J281:K281"/>
    <mergeCell ref="N281:O281"/>
    <mergeCell ref="B280:C280"/>
    <mergeCell ref="E280:F280"/>
    <mergeCell ref="G280:I280"/>
    <mergeCell ref="J280:K280"/>
    <mergeCell ref="B287:C287"/>
    <mergeCell ref="E287:F287"/>
    <mergeCell ref="G287:I287"/>
    <mergeCell ref="J287:K287"/>
    <mergeCell ref="N287:O287"/>
    <mergeCell ref="B286:C286"/>
    <mergeCell ref="E286:F286"/>
    <mergeCell ref="G286:I286"/>
    <mergeCell ref="J286:K286"/>
    <mergeCell ref="N284:O284"/>
    <mergeCell ref="B285:C285"/>
    <mergeCell ref="E285:F285"/>
    <mergeCell ref="G285:I285"/>
    <mergeCell ref="J285:K285"/>
    <mergeCell ref="N285:O285"/>
    <mergeCell ref="C284:D284"/>
    <mergeCell ref="E284:F284"/>
    <mergeCell ref="G284:I284"/>
    <mergeCell ref="J284:K284"/>
    <mergeCell ref="E291:F291"/>
    <mergeCell ref="G291:I291"/>
    <mergeCell ref="J291:K291"/>
    <mergeCell ref="N291:O291"/>
    <mergeCell ref="C290:D290"/>
    <mergeCell ref="E290:F290"/>
    <mergeCell ref="G290:I290"/>
    <mergeCell ref="J290:K290"/>
    <mergeCell ref="N288:O288"/>
    <mergeCell ref="C289:D289"/>
    <mergeCell ref="E289:F289"/>
    <mergeCell ref="G289:I289"/>
    <mergeCell ref="J289:K289"/>
    <mergeCell ref="N289:O289"/>
    <mergeCell ref="B288:C288"/>
    <mergeCell ref="E288:F288"/>
    <mergeCell ref="G288:I288"/>
    <mergeCell ref="J288:K288"/>
    <mergeCell ref="C242:D242"/>
    <mergeCell ref="E242:F242"/>
    <mergeCell ref="G242:I242"/>
    <mergeCell ref="G304:I304"/>
    <mergeCell ref="J304:K304"/>
    <mergeCell ref="C303:D303"/>
    <mergeCell ref="E303:F303"/>
    <mergeCell ref="G303:I303"/>
    <mergeCell ref="J303:K303"/>
    <mergeCell ref="B302:C302"/>
    <mergeCell ref="E302:F302"/>
    <mergeCell ref="G302:I302"/>
    <mergeCell ref="J302:K302"/>
    <mergeCell ref="B294:C294"/>
    <mergeCell ref="E294:F294"/>
    <mergeCell ref="G294:I294"/>
    <mergeCell ref="J294:K294"/>
    <mergeCell ref="B293:C293"/>
    <mergeCell ref="E293:F293"/>
    <mergeCell ref="G293:I293"/>
    <mergeCell ref="J293:K293"/>
    <mergeCell ref="B292:C292"/>
    <mergeCell ref="E292:F292"/>
    <mergeCell ref="G292:I292"/>
    <mergeCell ref="J292:K292"/>
    <mergeCell ref="J298:K298"/>
    <mergeCell ref="B299:C299"/>
    <mergeCell ref="E299:F299"/>
    <mergeCell ref="G299:I299"/>
    <mergeCell ref="J299:K299"/>
    <mergeCell ref="B300:C300"/>
    <mergeCell ref="C291:D291"/>
    <mergeCell ref="N307:O307"/>
    <mergeCell ref="B307:C307"/>
    <mergeCell ref="E307:F307"/>
    <mergeCell ref="G307:I307"/>
    <mergeCell ref="J307:K307"/>
    <mergeCell ref="N305:O305"/>
    <mergeCell ref="C306:D306"/>
    <mergeCell ref="E306:F306"/>
    <mergeCell ref="G306:I306"/>
    <mergeCell ref="J306:K306"/>
    <mergeCell ref="N306:O306"/>
    <mergeCell ref="C305:D305"/>
    <mergeCell ref="E305:F305"/>
    <mergeCell ref="G305:I305"/>
    <mergeCell ref="J305:K305"/>
    <mergeCell ref="N303:O303"/>
    <mergeCell ref="C304:D304"/>
    <mergeCell ref="E304:F304"/>
    <mergeCell ref="J242:K242"/>
    <mergeCell ref="N242:O242"/>
    <mergeCell ref="B241:C241"/>
    <mergeCell ref="E241:F241"/>
    <mergeCell ref="G241:I241"/>
    <mergeCell ref="J241:K241"/>
    <mergeCell ref="B240:C240"/>
    <mergeCell ref="N245:O245"/>
    <mergeCell ref="B246:C246"/>
    <mergeCell ref="E246:F246"/>
    <mergeCell ref="G246:I246"/>
    <mergeCell ref="J246:K246"/>
    <mergeCell ref="N246:O246"/>
    <mergeCell ref="C245:D245"/>
    <mergeCell ref="E245:F245"/>
    <mergeCell ref="G245:I245"/>
    <mergeCell ref="J245:K245"/>
    <mergeCell ref="N243:O243"/>
    <mergeCell ref="C244:D244"/>
    <mergeCell ref="E244:F244"/>
    <mergeCell ref="G244:I244"/>
    <mergeCell ref="J244:K244"/>
    <mergeCell ref="N244:O244"/>
    <mergeCell ref="C243:D243"/>
    <mergeCell ref="E243:F243"/>
    <mergeCell ref="G243:I243"/>
    <mergeCell ref="J243:K243"/>
    <mergeCell ref="E240:F240"/>
    <mergeCell ref="G240:I240"/>
    <mergeCell ref="J240:K240"/>
    <mergeCell ref="N240:O240"/>
    <mergeCell ref="N241:O241"/>
    <mergeCell ref="C250:D250"/>
    <mergeCell ref="E250:F250"/>
    <mergeCell ref="G250:I250"/>
    <mergeCell ref="J250:K250"/>
    <mergeCell ref="N250:O250"/>
    <mergeCell ref="B249:C249"/>
    <mergeCell ref="E249:F249"/>
    <mergeCell ref="G249:I249"/>
    <mergeCell ref="J249:K249"/>
    <mergeCell ref="N247:O247"/>
    <mergeCell ref="B248:C248"/>
    <mergeCell ref="E248:F248"/>
    <mergeCell ref="G248:I248"/>
    <mergeCell ref="J248:K248"/>
    <mergeCell ref="N248:O248"/>
    <mergeCell ref="B247:C247"/>
    <mergeCell ref="E247:F247"/>
    <mergeCell ref="G247:I247"/>
    <mergeCell ref="J247:K247"/>
    <mergeCell ref="B254:C254"/>
    <mergeCell ref="E254:F254"/>
    <mergeCell ref="G254:I254"/>
    <mergeCell ref="J254:K254"/>
    <mergeCell ref="N254:O254"/>
    <mergeCell ref="B253:C253"/>
    <mergeCell ref="E253:F253"/>
    <mergeCell ref="G253:I253"/>
    <mergeCell ref="J253:K253"/>
    <mergeCell ref="N251:O251"/>
    <mergeCell ref="C252:D252"/>
    <mergeCell ref="E252:F252"/>
    <mergeCell ref="G252:I252"/>
    <mergeCell ref="J252:K252"/>
    <mergeCell ref="N252:O252"/>
    <mergeCell ref="C251:D251"/>
    <mergeCell ref="E251:F251"/>
    <mergeCell ref="G251:I251"/>
    <mergeCell ref="J251:K251"/>
    <mergeCell ref="B258:C258"/>
    <mergeCell ref="E258:F258"/>
    <mergeCell ref="G258:I258"/>
    <mergeCell ref="J258:K258"/>
    <mergeCell ref="B257:C257"/>
    <mergeCell ref="E257:F257"/>
    <mergeCell ref="G257:I257"/>
    <mergeCell ref="J257:K257"/>
    <mergeCell ref="N255:O255"/>
    <mergeCell ref="B256:C256"/>
    <mergeCell ref="E256:F256"/>
    <mergeCell ref="G256:I256"/>
    <mergeCell ref="J256:K256"/>
    <mergeCell ref="N256:O256"/>
    <mergeCell ref="B255:C255"/>
    <mergeCell ref="E255:F255"/>
    <mergeCell ref="G255:I255"/>
    <mergeCell ref="J255:K255"/>
    <mergeCell ref="C270:D270"/>
    <mergeCell ref="E270:F270"/>
    <mergeCell ref="G270:I270"/>
    <mergeCell ref="J270:K270"/>
    <mergeCell ref="B269:C269"/>
    <mergeCell ref="E269:F269"/>
    <mergeCell ref="G269:I269"/>
    <mergeCell ref="J269:K269"/>
    <mergeCell ref="B266:C266"/>
    <mergeCell ref="E266:F266"/>
    <mergeCell ref="G266:I266"/>
    <mergeCell ref="J266:K266"/>
    <mergeCell ref="B265:C265"/>
    <mergeCell ref="E265:F265"/>
    <mergeCell ref="G265:I265"/>
    <mergeCell ref="J265:K265"/>
    <mergeCell ref="E261:F261"/>
    <mergeCell ref="G261:I261"/>
    <mergeCell ref="J261:K261"/>
    <mergeCell ref="B210:C210"/>
    <mergeCell ref="E210:F210"/>
    <mergeCell ref="G210:I210"/>
    <mergeCell ref="J210:K210"/>
    <mergeCell ref="B264:C264"/>
    <mergeCell ref="E264:F264"/>
    <mergeCell ref="G264:I264"/>
    <mergeCell ref="J264:K264"/>
    <mergeCell ref="B263:C263"/>
    <mergeCell ref="E263:F263"/>
    <mergeCell ref="G263:I263"/>
    <mergeCell ref="J263:K263"/>
    <mergeCell ref="B214:C214"/>
    <mergeCell ref="E214:F214"/>
    <mergeCell ref="G214:I214"/>
    <mergeCell ref="J214:K214"/>
    <mergeCell ref="C213:D213"/>
    <mergeCell ref="E213:F213"/>
    <mergeCell ref="G213:I213"/>
    <mergeCell ref="B262:C262"/>
    <mergeCell ref="E262:F262"/>
    <mergeCell ref="G262:I262"/>
    <mergeCell ref="J262:K262"/>
    <mergeCell ref="B261:C261"/>
    <mergeCell ref="B260:C260"/>
    <mergeCell ref="E260:F260"/>
    <mergeCell ref="G260:I260"/>
    <mergeCell ref="J260:K260"/>
    <mergeCell ref="B259:C259"/>
    <mergeCell ref="E259:F259"/>
    <mergeCell ref="G259:I259"/>
    <mergeCell ref="J259:K259"/>
    <mergeCell ref="J213:K213"/>
    <mergeCell ref="C212:D212"/>
    <mergeCell ref="E212:F212"/>
    <mergeCell ref="G212:I212"/>
    <mergeCell ref="J212:K212"/>
    <mergeCell ref="C211:D211"/>
    <mergeCell ref="E211:F211"/>
    <mergeCell ref="G211:I211"/>
    <mergeCell ref="J211:K211"/>
    <mergeCell ref="C218:D218"/>
    <mergeCell ref="E218:F218"/>
    <mergeCell ref="G218:I218"/>
    <mergeCell ref="J218:K218"/>
    <mergeCell ref="B217:C217"/>
    <mergeCell ref="E217:F217"/>
    <mergeCell ref="G217:I217"/>
    <mergeCell ref="J217:K217"/>
    <mergeCell ref="B216:C216"/>
    <mergeCell ref="E216:F216"/>
    <mergeCell ref="G216:I216"/>
    <mergeCell ref="J216:K216"/>
    <mergeCell ref="B215:C215"/>
    <mergeCell ref="E215:F215"/>
    <mergeCell ref="G215:I215"/>
    <mergeCell ref="J215:K215"/>
    <mergeCell ref="B223:C223"/>
    <mergeCell ref="E223:F223"/>
    <mergeCell ref="G223:I223"/>
    <mergeCell ref="J223:K223"/>
    <mergeCell ref="N221:O221"/>
    <mergeCell ref="B222:C222"/>
    <mergeCell ref="E222:F222"/>
    <mergeCell ref="G222:I222"/>
    <mergeCell ref="J222:K222"/>
    <mergeCell ref="N222:O222"/>
    <mergeCell ref="B221:C221"/>
    <mergeCell ref="E221:F221"/>
    <mergeCell ref="G221:I221"/>
    <mergeCell ref="J221:K221"/>
    <mergeCell ref="N219:O219"/>
    <mergeCell ref="B220:C220"/>
    <mergeCell ref="E220:F220"/>
    <mergeCell ref="G220:I220"/>
    <mergeCell ref="J220:K220"/>
    <mergeCell ref="N220:O220"/>
    <mergeCell ref="C219:D219"/>
    <mergeCell ref="E219:F219"/>
    <mergeCell ref="G219:I219"/>
    <mergeCell ref="J219:K219"/>
    <mergeCell ref="J231:K231"/>
    <mergeCell ref="N229:O229"/>
    <mergeCell ref="C230:D230"/>
    <mergeCell ref="E230:F230"/>
    <mergeCell ref="B182:C182"/>
    <mergeCell ref="E182:F182"/>
    <mergeCell ref="G182:I182"/>
    <mergeCell ref="J182:K182"/>
    <mergeCell ref="E183:F183"/>
    <mergeCell ref="G183:I183"/>
    <mergeCell ref="J183:K183"/>
    <mergeCell ref="B184:C184"/>
    <mergeCell ref="E184:F184"/>
    <mergeCell ref="G184:I184"/>
    <mergeCell ref="J184:K184"/>
    <mergeCell ref="B234:C234"/>
    <mergeCell ref="E234:F234"/>
    <mergeCell ref="G234:I234"/>
    <mergeCell ref="J234:K234"/>
    <mergeCell ref="C233:D233"/>
    <mergeCell ref="E233:F233"/>
    <mergeCell ref="G233:I233"/>
    <mergeCell ref="J233:K233"/>
    <mergeCell ref="C232:D232"/>
    <mergeCell ref="E232:F232"/>
    <mergeCell ref="G232:I232"/>
    <mergeCell ref="J232:K232"/>
    <mergeCell ref="C231:D231"/>
    <mergeCell ref="E231:F231"/>
    <mergeCell ref="G227:I227"/>
    <mergeCell ref="J227:K227"/>
    <mergeCell ref="B226:C226"/>
    <mergeCell ref="B228:C228"/>
    <mergeCell ref="E228:F228"/>
    <mergeCell ref="G228:I228"/>
    <mergeCell ref="J228:K228"/>
    <mergeCell ref="N228:O228"/>
    <mergeCell ref="B227:C227"/>
    <mergeCell ref="E227:F227"/>
    <mergeCell ref="N185:O185"/>
    <mergeCell ref="B186:C186"/>
    <mergeCell ref="E186:F186"/>
    <mergeCell ref="G186:I186"/>
    <mergeCell ref="J186:K186"/>
    <mergeCell ref="N186:O186"/>
    <mergeCell ref="B185:C185"/>
    <mergeCell ref="E185:F185"/>
    <mergeCell ref="G185:I185"/>
    <mergeCell ref="J185:K185"/>
    <mergeCell ref="N192:O192"/>
    <mergeCell ref="B193:C193"/>
    <mergeCell ref="E193:F193"/>
    <mergeCell ref="G193:I193"/>
    <mergeCell ref="E226:F226"/>
    <mergeCell ref="G226:I226"/>
    <mergeCell ref="J226:K226"/>
    <mergeCell ref="B225:C225"/>
    <mergeCell ref="E225:F225"/>
    <mergeCell ref="G225:I225"/>
    <mergeCell ref="J225:K225"/>
    <mergeCell ref="B224:C224"/>
    <mergeCell ref="E224:F224"/>
    <mergeCell ref="G224:I224"/>
    <mergeCell ref="J224:K224"/>
    <mergeCell ref="B239:C239"/>
    <mergeCell ref="E239:F239"/>
    <mergeCell ref="G239:I239"/>
    <mergeCell ref="J239:K239"/>
    <mergeCell ref="N237:O237"/>
    <mergeCell ref="B238:C238"/>
    <mergeCell ref="E238:F238"/>
    <mergeCell ref="G238:I238"/>
    <mergeCell ref="J238:K238"/>
    <mergeCell ref="N238:O238"/>
    <mergeCell ref="B237:C237"/>
    <mergeCell ref="G230:I230"/>
    <mergeCell ref="J230:K230"/>
    <mergeCell ref="N230:O230"/>
    <mergeCell ref="B229:C229"/>
    <mergeCell ref="E229:F229"/>
    <mergeCell ref="G229:I229"/>
    <mergeCell ref="J229:K229"/>
    <mergeCell ref="E237:F237"/>
    <mergeCell ref="G237:I237"/>
    <mergeCell ref="J237:K237"/>
    <mergeCell ref="N235:O235"/>
    <mergeCell ref="B236:C236"/>
    <mergeCell ref="E236:F236"/>
    <mergeCell ref="G236:I236"/>
    <mergeCell ref="J236:K236"/>
    <mergeCell ref="N236:O236"/>
    <mergeCell ref="B235:C235"/>
    <mergeCell ref="E235:F235"/>
    <mergeCell ref="G235:I235"/>
    <mergeCell ref="J235:K235"/>
    <mergeCell ref="G231:I231"/>
    <mergeCell ref="J193:K193"/>
    <mergeCell ref="C192:D192"/>
    <mergeCell ref="E192:F192"/>
    <mergeCell ref="G192:I192"/>
    <mergeCell ref="J192:K192"/>
    <mergeCell ref="C191:D191"/>
    <mergeCell ref="E191:F191"/>
    <mergeCell ref="G191:I191"/>
    <mergeCell ref="J191:K191"/>
    <mergeCell ref="C190:D190"/>
    <mergeCell ref="E190:F190"/>
    <mergeCell ref="G190:I190"/>
    <mergeCell ref="J190:K190"/>
    <mergeCell ref="B183:C183"/>
    <mergeCell ref="C189:D189"/>
    <mergeCell ref="E189:F189"/>
    <mergeCell ref="G189:I189"/>
    <mergeCell ref="J189:K189"/>
    <mergeCell ref="B188:C188"/>
    <mergeCell ref="E188:F188"/>
    <mergeCell ref="G188:I188"/>
    <mergeCell ref="J188:K188"/>
    <mergeCell ref="B187:C187"/>
    <mergeCell ref="E187:F187"/>
    <mergeCell ref="G187:I187"/>
    <mergeCell ref="J187:K187"/>
    <mergeCell ref="B197:C197"/>
    <mergeCell ref="E197:F197"/>
    <mergeCell ref="G197:I197"/>
    <mergeCell ref="J197:K197"/>
    <mergeCell ref="N197:O197"/>
    <mergeCell ref="B196:C196"/>
    <mergeCell ref="E196:F196"/>
    <mergeCell ref="G196:I196"/>
    <mergeCell ref="J196:K196"/>
    <mergeCell ref="N194:O194"/>
    <mergeCell ref="B195:C195"/>
    <mergeCell ref="E195:F195"/>
    <mergeCell ref="G195:I195"/>
    <mergeCell ref="J195:K195"/>
    <mergeCell ref="N195:O195"/>
    <mergeCell ref="B194:C194"/>
    <mergeCell ref="E194:F194"/>
    <mergeCell ref="G194:I194"/>
    <mergeCell ref="J194:K194"/>
    <mergeCell ref="B201:C201"/>
    <mergeCell ref="E201:F201"/>
    <mergeCell ref="G201:I201"/>
    <mergeCell ref="J201:K201"/>
    <mergeCell ref="B200:C200"/>
    <mergeCell ref="E200:F200"/>
    <mergeCell ref="G200:I200"/>
    <mergeCell ref="J200:K200"/>
    <mergeCell ref="N198:O198"/>
    <mergeCell ref="B199:C199"/>
    <mergeCell ref="E199:F199"/>
    <mergeCell ref="G199:I199"/>
    <mergeCell ref="J199:K199"/>
    <mergeCell ref="N199:O199"/>
    <mergeCell ref="B198:C198"/>
    <mergeCell ref="E198:F198"/>
    <mergeCell ref="G198:I198"/>
    <mergeCell ref="J198:K198"/>
    <mergeCell ref="G206:I206"/>
    <mergeCell ref="J206:K206"/>
    <mergeCell ref="B205:C205"/>
    <mergeCell ref="E205:F205"/>
    <mergeCell ref="G205:I205"/>
    <mergeCell ref="J205:K205"/>
    <mergeCell ref="B204:C204"/>
    <mergeCell ref="E204:F204"/>
    <mergeCell ref="G204:I204"/>
    <mergeCell ref="J204:K204"/>
    <mergeCell ref="B203:C203"/>
    <mergeCell ref="E203:F203"/>
    <mergeCell ref="G203:I203"/>
    <mergeCell ref="J203:K203"/>
    <mergeCell ref="B202:C202"/>
    <mergeCell ref="E202:F202"/>
    <mergeCell ref="G202:I202"/>
    <mergeCell ref="J202:K202"/>
    <mergeCell ref="B154:C154"/>
    <mergeCell ref="E154:F154"/>
    <mergeCell ref="G154:I154"/>
    <mergeCell ref="J154:K154"/>
    <mergeCell ref="N154:O154"/>
    <mergeCell ref="B153:C153"/>
    <mergeCell ref="E153:F153"/>
    <mergeCell ref="G153:I153"/>
    <mergeCell ref="J153:K153"/>
    <mergeCell ref="B152:C152"/>
    <mergeCell ref="E152:F152"/>
    <mergeCell ref="G152:I152"/>
    <mergeCell ref="J152:K152"/>
    <mergeCell ref="N152:O152"/>
    <mergeCell ref="N208:O208"/>
    <mergeCell ref="B209:C209"/>
    <mergeCell ref="E209:F209"/>
    <mergeCell ref="G209:I209"/>
    <mergeCell ref="J209:K209"/>
    <mergeCell ref="N209:O209"/>
    <mergeCell ref="B208:C208"/>
    <mergeCell ref="E208:F208"/>
    <mergeCell ref="G208:I208"/>
    <mergeCell ref="J208:K208"/>
    <mergeCell ref="N206:O206"/>
    <mergeCell ref="B207:C207"/>
    <mergeCell ref="E207:F207"/>
    <mergeCell ref="G207:I207"/>
    <mergeCell ref="J207:K207"/>
    <mergeCell ref="N207:O207"/>
    <mergeCell ref="B206:C206"/>
    <mergeCell ref="E206:F206"/>
    <mergeCell ref="B158:C158"/>
    <mergeCell ref="E158:F158"/>
    <mergeCell ref="G158:I158"/>
    <mergeCell ref="J158:K158"/>
    <mergeCell ref="N158:O158"/>
    <mergeCell ref="B157:C157"/>
    <mergeCell ref="E157:F157"/>
    <mergeCell ref="G157:I157"/>
    <mergeCell ref="J157:K157"/>
    <mergeCell ref="N155:O155"/>
    <mergeCell ref="B156:C156"/>
    <mergeCell ref="E156:F156"/>
    <mergeCell ref="G156:I156"/>
    <mergeCell ref="J156:K156"/>
    <mergeCell ref="N156:O156"/>
    <mergeCell ref="B155:C155"/>
    <mergeCell ref="E155:F155"/>
    <mergeCell ref="G155:I155"/>
    <mergeCell ref="J155:K155"/>
    <mergeCell ref="B162:C162"/>
    <mergeCell ref="E162:F162"/>
    <mergeCell ref="G162:I162"/>
    <mergeCell ref="J162:K162"/>
    <mergeCell ref="N162:O162"/>
    <mergeCell ref="B161:C161"/>
    <mergeCell ref="E161:F161"/>
    <mergeCell ref="G161:I161"/>
    <mergeCell ref="J161:K161"/>
    <mergeCell ref="N159:O159"/>
    <mergeCell ref="B160:C160"/>
    <mergeCell ref="E160:F160"/>
    <mergeCell ref="G160:I160"/>
    <mergeCell ref="J160:K160"/>
    <mergeCell ref="N160:O160"/>
    <mergeCell ref="B159:C159"/>
    <mergeCell ref="E159:F159"/>
    <mergeCell ref="G159:I159"/>
    <mergeCell ref="J159:K159"/>
    <mergeCell ref="B166:C166"/>
    <mergeCell ref="E166:F166"/>
    <mergeCell ref="G166:I166"/>
    <mergeCell ref="J166:K166"/>
    <mergeCell ref="N166:O166"/>
    <mergeCell ref="B165:C165"/>
    <mergeCell ref="E165:F165"/>
    <mergeCell ref="G165:I165"/>
    <mergeCell ref="J165:K165"/>
    <mergeCell ref="N163:O163"/>
    <mergeCell ref="B164:C164"/>
    <mergeCell ref="E164:F164"/>
    <mergeCell ref="G164:I164"/>
    <mergeCell ref="J164:K164"/>
    <mergeCell ref="N164:O164"/>
    <mergeCell ref="B163:C163"/>
    <mergeCell ref="E163:F163"/>
    <mergeCell ref="G163:I163"/>
    <mergeCell ref="J163:K163"/>
    <mergeCell ref="G171:I171"/>
    <mergeCell ref="J171:K171"/>
    <mergeCell ref="N169:O169"/>
    <mergeCell ref="C170:D170"/>
    <mergeCell ref="E170:F170"/>
    <mergeCell ref="G170:I170"/>
    <mergeCell ref="J170:K170"/>
    <mergeCell ref="N170:O170"/>
    <mergeCell ref="C169:D169"/>
    <mergeCell ref="E169:F169"/>
    <mergeCell ref="G169:I169"/>
    <mergeCell ref="J169:K169"/>
    <mergeCell ref="N167:O167"/>
    <mergeCell ref="C168:D168"/>
    <mergeCell ref="E168:F168"/>
    <mergeCell ref="G168:I168"/>
    <mergeCell ref="J168:K168"/>
    <mergeCell ref="N168:O168"/>
    <mergeCell ref="C167:D167"/>
    <mergeCell ref="E167:F167"/>
    <mergeCell ref="G167:I167"/>
    <mergeCell ref="J167:K167"/>
    <mergeCell ref="B181:C181"/>
    <mergeCell ref="E181:F181"/>
    <mergeCell ref="G181:I181"/>
    <mergeCell ref="J181:K181"/>
    <mergeCell ref="N179:O179"/>
    <mergeCell ref="B180:C180"/>
    <mergeCell ref="E180:F180"/>
    <mergeCell ref="G180:I180"/>
    <mergeCell ref="J180:K180"/>
    <mergeCell ref="N180:O180"/>
    <mergeCell ref="B179:C179"/>
    <mergeCell ref="E179:F179"/>
    <mergeCell ref="G179:I179"/>
    <mergeCell ref="J179:K179"/>
    <mergeCell ref="N177:O177"/>
    <mergeCell ref="B178:C178"/>
    <mergeCell ref="E178:F178"/>
    <mergeCell ref="G178:I178"/>
    <mergeCell ref="J178:K178"/>
    <mergeCell ref="N178:O178"/>
    <mergeCell ref="B177:C177"/>
    <mergeCell ref="E177:F177"/>
    <mergeCell ref="G177:I177"/>
    <mergeCell ref="J177:K177"/>
    <mergeCell ref="B176:C176"/>
    <mergeCell ref="E176:F176"/>
    <mergeCell ref="G176:I176"/>
    <mergeCell ref="J176:K176"/>
    <mergeCell ref="B146:C146"/>
    <mergeCell ref="E146:F146"/>
    <mergeCell ref="G146:I146"/>
    <mergeCell ref="J146:K146"/>
    <mergeCell ref="G136:I136"/>
    <mergeCell ref="J136:K136"/>
    <mergeCell ref="B135:C135"/>
    <mergeCell ref="B175:C175"/>
    <mergeCell ref="E175:F175"/>
    <mergeCell ref="G175:I175"/>
    <mergeCell ref="J175:K175"/>
    <mergeCell ref="B174:C174"/>
    <mergeCell ref="E174:F174"/>
    <mergeCell ref="G174:I174"/>
    <mergeCell ref="J174:K174"/>
    <mergeCell ref="B173:C173"/>
    <mergeCell ref="E173:F173"/>
    <mergeCell ref="G173:I173"/>
    <mergeCell ref="J173:K173"/>
    <mergeCell ref="B172:C172"/>
    <mergeCell ref="E172:F172"/>
    <mergeCell ref="G172:I172"/>
    <mergeCell ref="J172:K172"/>
    <mergeCell ref="B171:C171"/>
    <mergeCell ref="E171:F171"/>
    <mergeCell ref="J144:K144"/>
    <mergeCell ref="C143:D143"/>
    <mergeCell ref="E143:F143"/>
    <mergeCell ref="N124:O124"/>
    <mergeCell ref="B125:C125"/>
    <mergeCell ref="E125:F125"/>
    <mergeCell ref="G125:I125"/>
    <mergeCell ref="N125:O125"/>
    <mergeCell ref="B124:C124"/>
    <mergeCell ref="E124:F124"/>
    <mergeCell ref="G124:I124"/>
    <mergeCell ref="N130:O130"/>
    <mergeCell ref="C131:D131"/>
    <mergeCell ref="E131:F131"/>
    <mergeCell ref="G131:I131"/>
    <mergeCell ref="J131:K131"/>
    <mergeCell ref="N131:O131"/>
    <mergeCell ref="B130:C130"/>
    <mergeCell ref="E130:F130"/>
    <mergeCell ref="G130:I130"/>
    <mergeCell ref="J130:K130"/>
    <mergeCell ref="N128:O128"/>
    <mergeCell ref="B129:C129"/>
    <mergeCell ref="E129:F129"/>
    <mergeCell ref="G129:I129"/>
    <mergeCell ref="J129:K129"/>
    <mergeCell ref="N129:O129"/>
    <mergeCell ref="N126:O126"/>
    <mergeCell ref="B127:C127"/>
    <mergeCell ref="E127:F127"/>
    <mergeCell ref="G127:I127"/>
    <mergeCell ref="N127:O127"/>
    <mergeCell ref="B126:C126"/>
    <mergeCell ref="E126:F126"/>
    <mergeCell ref="G126:I126"/>
    <mergeCell ref="E93:F93"/>
    <mergeCell ref="G93:I93"/>
    <mergeCell ref="J93:K93"/>
    <mergeCell ref="B151:C151"/>
    <mergeCell ref="E151:F151"/>
    <mergeCell ref="G151:I151"/>
    <mergeCell ref="J151:K151"/>
    <mergeCell ref="B150:C150"/>
    <mergeCell ref="E150:F150"/>
    <mergeCell ref="G150:I150"/>
    <mergeCell ref="J150:K150"/>
    <mergeCell ref="B149:C149"/>
    <mergeCell ref="E149:F149"/>
    <mergeCell ref="G149:I149"/>
    <mergeCell ref="J98:K98"/>
    <mergeCell ref="B97:C97"/>
    <mergeCell ref="E97:F97"/>
    <mergeCell ref="G97:I97"/>
    <mergeCell ref="J97:K97"/>
    <mergeCell ref="B96:C96"/>
    <mergeCell ref="J141:K141"/>
    <mergeCell ref="B140:C140"/>
    <mergeCell ref="E140:F140"/>
    <mergeCell ref="G140:I140"/>
    <mergeCell ref="J140:K140"/>
    <mergeCell ref="E135:F135"/>
    <mergeCell ref="G135:I135"/>
    <mergeCell ref="J135:K135"/>
    <mergeCell ref="B134:C134"/>
    <mergeCell ref="E134:F134"/>
    <mergeCell ref="G134:I134"/>
    <mergeCell ref="J134:K134"/>
    <mergeCell ref="J96:K96"/>
    <mergeCell ref="B95:C95"/>
    <mergeCell ref="E95:F95"/>
    <mergeCell ref="G95:I95"/>
    <mergeCell ref="J95:K95"/>
    <mergeCell ref="B94:C94"/>
    <mergeCell ref="E94:F94"/>
    <mergeCell ref="G94:I94"/>
    <mergeCell ref="J94:K94"/>
    <mergeCell ref="J104:K104"/>
    <mergeCell ref="B103:C103"/>
    <mergeCell ref="E103:F103"/>
    <mergeCell ref="G103:I103"/>
    <mergeCell ref="J103:K103"/>
    <mergeCell ref="B102:C102"/>
    <mergeCell ref="E102:F102"/>
    <mergeCell ref="G102:I102"/>
    <mergeCell ref="J102:K102"/>
    <mergeCell ref="B101:C101"/>
    <mergeCell ref="E101:F101"/>
    <mergeCell ref="G101:I101"/>
    <mergeCell ref="J101:K101"/>
    <mergeCell ref="B98:C98"/>
    <mergeCell ref="E98:F98"/>
    <mergeCell ref="G98:I98"/>
    <mergeCell ref="N101:O101"/>
    <mergeCell ref="B100:C100"/>
    <mergeCell ref="E100:F100"/>
    <mergeCell ref="G100:I100"/>
    <mergeCell ref="J100:K100"/>
    <mergeCell ref="J110:K110"/>
    <mergeCell ref="N108:O108"/>
    <mergeCell ref="B109:C109"/>
    <mergeCell ref="E109:F109"/>
    <mergeCell ref="G109:I109"/>
    <mergeCell ref="J109:K109"/>
    <mergeCell ref="N109:O109"/>
    <mergeCell ref="B108:C108"/>
    <mergeCell ref="E108:F108"/>
    <mergeCell ref="G108:I108"/>
    <mergeCell ref="J108:K108"/>
    <mergeCell ref="N106:O106"/>
    <mergeCell ref="B107:C107"/>
    <mergeCell ref="E107:F107"/>
    <mergeCell ref="G107:I107"/>
    <mergeCell ref="J107:K107"/>
    <mergeCell ref="B106:C106"/>
    <mergeCell ref="E106:F106"/>
    <mergeCell ref="G106:I106"/>
    <mergeCell ref="N103:O103"/>
    <mergeCell ref="N102:O102"/>
    <mergeCell ref="N104:O104"/>
    <mergeCell ref="B105:C105"/>
    <mergeCell ref="E105:F105"/>
    <mergeCell ref="G105:I105"/>
    <mergeCell ref="J105:K105"/>
    <mergeCell ref="N105:O105"/>
    <mergeCell ref="N114:O114"/>
    <mergeCell ref="C115:D115"/>
    <mergeCell ref="E115:F115"/>
    <mergeCell ref="G115:I115"/>
    <mergeCell ref="J115:K115"/>
    <mergeCell ref="N115:O115"/>
    <mergeCell ref="C114:D114"/>
    <mergeCell ref="E114:F114"/>
    <mergeCell ref="G114:I114"/>
    <mergeCell ref="J114:K114"/>
    <mergeCell ref="N112:O112"/>
    <mergeCell ref="B113:C113"/>
    <mergeCell ref="E113:F113"/>
    <mergeCell ref="G113:I113"/>
    <mergeCell ref="J113:K113"/>
    <mergeCell ref="N113:O113"/>
    <mergeCell ref="B112:C112"/>
    <mergeCell ref="E112:F112"/>
    <mergeCell ref="G112:I112"/>
    <mergeCell ref="J112:K112"/>
    <mergeCell ref="N132:O132"/>
    <mergeCell ref="C133:D133"/>
    <mergeCell ref="N133:O133"/>
    <mergeCell ref="C132:D132"/>
    <mergeCell ref="N138:O138"/>
    <mergeCell ref="B138:C138"/>
    <mergeCell ref="E138:F138"/>
    <mergeCell ref="G138:I138"/>
    <mergeCell ref="J138:K138"/>
    <mergeCell ref="N136:O136"/>
    <mergeCell ref="B120:C120"/>
    <mergeCell ref="E120:F120"/>
    <mergeCell ref="G120:I120"/>
    <mergeCell ref="E148:F148"/>
    <mergeCell ref="G148:I148"/>
    <mergeCell ref="J148:K148"/>
    <mergeCell ref="N146:O146"/>
    <mergeCell ref="B147:C147"/>
    <mergeCell ref="E147:F147"/>
    <mergeCell ref="G147:I147"/>
    <mergeCell ref="J147:K147"/>
    <mergeCell ref="N147:O147"/>
    <mergeCell ref="B123:C123"/>
    <mergeCell ref="E123:F123"/>
    <mergeCell ref="G123:I123"/>
    <mergeCell ref="B122:C122"/>
    <mergeCell ref="E122:F122"/>
    <mergeCell ref="G122:I122"/>
    <mergeCell ref="B121:C121"/>
    <mergeCell ref="E121:F121"/>
    <mergeCell ref="G121:I121"/>
    <mergeCell ref="G143:I143"/>
    <mergeCell ref="B93:C93"/>
    <mergeCell ref="B137:C137"/>
    <mergeCell ref="E137:F137"/>
    <mergeCell ref="G137:I137"/>
    <mergeCell ref="B139:C139"/>
    <mergeCell ref="E139:F139"/>
    <mergeCell ref="G139:I139"/>
    <mergeCell ref="J128:K128"/>
    <mergeCell ref="J127:K127"/>
    <mergeCell ref="J126:K126"/>
    <mergeCell ref="J125:K125"/>
    <mergeCell ref="J124:K124"/>
    <mergeCell ref="J123:K123"/>
    <mergeCell ref="J122:K122"/>
    <mergeCell ref="J121:K121"/>
    <mergeCell ref="J120:K120"/>
    <mergeCell ref="B118:C118"/>
    <mergeCell ref="E118:F118"/>
    <mergeCell ref="G118:I118"/>
    <mergeCell ref="B104:C104"/>
    <mergeCell ref="E104:F104"/>
    <mergeCell ref="G104:I104"/>
    <mergeCell ref="G119:I119"/>
    <mergeCell ref="B110:C110"/>
    <mergeCell ref="E110:F110"/>
    <mergeCell ref="G110:I110"/>
    <mergeCell ref="C117:D117"/>
    <mergeCell ref="C116:D116"/>
    <mergeCell ref="J106:K106"/>
    <mergeCell ref="J116:K116"/>
    <mergeCell ref="E96:F96"/>
    <mergeCell ref="G96:I96"/>
    <mergeCell ref="B145:C145"/>
    <mergeCell ref="E145:F145"/>
    <mergeCell ref="G145:I145"/>
    <mergeCell ref="J145:K145"/>
    <mergeCell ref="C144:D144"/>
    <mergeCell ref="E144:F144"/>
    <mergeCell ref="G144:I144"/>
    <mergeCell ref="E133:F133"/>
    <mergeCell ref="G133:I133"/>
    <mergeCell ref="J133:K133"/>
    <mergeCell ref="E132:F132"/>
    <mergeCell ref="G132:I132"/>
    <mergeCell ref="J132:K132"/>
    <mergeCell ref="E111:F111"/>
    <mergeCell ref="G111:I111"/>
    <mergeCell ref="J111:K111"/>
    <mergeCell ref="B99:C99"/>
    <mergeCell ref="E99:F99"/>
    <mergeCell ref="G99:I99"/>
    <mergeCell ref="J99:K99"/>
    <mergeCell ref="B119:C119"/>
    <mergeCell ref="E119:F119"/>
    <mergeCell ref="B111:C111"/>
    <mergeCell ref="G117:I117"/>
    <mergeCell ref="J117:K117"/>
    <mergeCell ref="E116:F116"/>
    <mergeCell ref="G116:I116"/>
    <mergeCell ref="B136:C136"/>
    <mergeCell ref="E136:F136"/>
    <mergeCell ref="E117:F117"/>
    <mergeCell ref="E81:F81"/>
    <mergeCell ref="G81:I81"/>
    <mergeCell ref="J81:K81"/>
    <mergeCell ref="C80:D80"/>
    <mergeCell ref="E80:F80"/>
    <mergeCell ref="G80:I80"/>
    <mergeCell ref="G73:I73"/>
    <mergeCell ref="J73:K73"/>
    <mergeCell ref="B72:C72"/>
    <mergeCell ref="E72:F72"/>
    <mergeCell ref="G72:I72"/>
    <mergeCell ref="J72:K72"/>
    <mergeCell ref="B71:C71"/>
    <mergeCell ref="E71:F71"/>
    <mergeCell ref="G71:I71"/>
    <mergeCell ref="J71:K71"/>
    <mergeCell ref="C70:D70"/>
    <mergeCell ref="E70:F70"/>
    <mergeCell ref="G70:I70"/>
    <mergeCell ref="J70:K70"/>
    <mergeCell ref="G49:I49"/>
    <mergeCell ref="J49:K49"/>
    <mergeCell ref="B53:C53"/>
    <mergeCell ref="E53:F53"/>
    <mergeCell ref="G53:I53"/>
    <mergeCell ref="J53:K53"/>
    <mergeCell ref="G77:I77"/>
    <mergeCell ref="J77:K77"/>
    <mergeCell ref="B75:C75"/>
    <mergeCell ref="E75:F75"/>
    <mergeCell ref="G75:I75"/>
    <mergeCell ref="J75:K75"/>
    <mergeCell ref="B74:C74"/>
    <mergeCell ref="E74:F74"/>
    <mergeCell ref="G74:I74"/>
    <mergeCell ref="J74:K74"/>
    <mergeCell ref="C78:D78"/>
    <mergeCell ref="E78:F78"/>
    <mergeCell ref="G69:I69"/>
    <mergeCell ref="J69:K69"/>
    <mergeCell ref="C68:D68"/>
    <mergeCell ref="E68:F68"/>
    <mergeCell ref="G68:I68"/>
    <mergeCell ref="J68:K68"/>
    <mergeCell ref="C67:D67"/>
    <mergeCell ref="E67:F67"/>
    <mergeCell ref="G67:I67"/>
    <mergeCell ref="J67:K67"/>
    <mergeCell ref="B66:C66"/>
    <mergeCell ref="E66:F66"/>
    <mergeCell ref="G66:I66"/>
    <mergeCell ref="J66:K66"/>
    <mergeCell ref="B84:C84"/>
    <mergeCell ref="E84:F84"/>
    <mergeCell ref="G84:I84"/>
    <mergeCell ref="J84:K84"/>
    <mergeCell ref="B83:C83"/>
    <mergeCell ref="E83:F83"/>
    <mergeCell ref="G83:I83"/>
    <mergeCell ref="J83:K83"/>
    <mergeCell ref="E86:F86"/>
    <mergeCell ref="G86:I86"/>
    <mergeCell ref="J86:K86"/>
    <mergeCell ref="B85:C85"/>
    <mergeCell ref="E85:F85"/>
    <mergeCell ref="G85:I85"/>
    <mergeCell ref="J85:K85"/>
    <mergeCell ref="G63:I63"/>
    <mergeCell ref="J63:K63"/>
    <mergeCell ref="G76:I76"/>
    <mergeCell ref="J80:K80"/>
    <mergeCell ref="C79:D79"/>
    <mergeCell ref="G78:I78"/>
    <mergeCell ref="J78:K78"/>
    <mergeCell ref="B77:C77"/>
    <mergeCell ref="E77:F77"/>
    <mergeCell ref="G82:I82"/>
    <mergeCell ref="J82:K82"/>
    <mergeCell ref="C81:D81"/>
    <mergeCell ref="E79:F79"/>
    <mergeCell ref="G79:I79"/>
    <mergeCell ref="J79:K79"/>
    <mergeCell ref="B82:C82"/>
    <mergeCell ref="E82:F82"/>
    <mergeCell ref="N91:O91"/>
    <mergeCell ref="B92:C92"/>
    <mergeCell ref="E92:F92"/>
    <mergeCell ref="G92:I92"/>
    <mergeCell ref="J92:K92"/>
    <mergeCell ref="N92:O92"/>
    <mergeCell ref="B91:C91"/>
    <mergeCell ref="E91:F91"/>
    <mergeCell ref="G91:I91"/>
    <mergeCell ref="J91:K91"/>
    <mergeCell ref="N89:O89"/>
    <mergeCell ref="C90:D90"/>
    <mergeCell ref="E90:F90"/>
    <mergeCell ref="G90:I90"/>
    <mergeCell ref="J90:K90"/>
    <mergeCell ref="N90:O90"/>
    <mergeCell ref="C89:D89"/>
    <mergeCell ref="E89:F89"/>
    <mergeCell ref="G89:I89"/>
    <mergeCell ref="J89:K89"/>
    <mergeCell ref="B35:C35"/>
    <mergeCell ref="E35:F35"/>
    <mergeCell ref="G35:I35"/>
    <mergeCell ref="J35:K35"/>
    <mergeCell ref="B34:C34"/>
    <mergeCell ref="E34:F34"/>
    <mergeCell ref="G34:I34"/>
    <mergeCell ref="J34:K34"/>
    <mergeCell ref="B39:C39"/>
    <mergeCell ref="E39:F39"/>
    <mergeCell ref="G39:I39"/>
    <mergeCell ref="N87:O87"/>
    <mergeCell ref="N85:O85"/>
    <mergeCell ref="C86:D86"/>
    <mergeCell ref="B65:C65"/>
    <mergeCell ref="E65:F65"/>
    <mergeCell ref="G65:I65"/>
    <mergeCell ref="J65:K65"/>
    <mergeCell ref="N65:O65"/>
    <mergeCell ref="B64:C64"/>
    <mergeCell ref="J39:K39"/>
    <mergeCell ref="N39:O39"/>
    <mergeCell ref="B38:C38"/>
    <mergeCell ref="E38:F38"/>
    <mergeCell ref="G38:I38"/>
    <mergeCell ref="J38:K38"/>
    <mergeCell ref="N36:O36"/>
    <mergeCell ref="B37:C37"/>
    <mergeCell ref="E37:F37"/>
    <mergeCell ref="G37:I37"/>
    <mergeCell ref="J37:K37"/>
    <mergeCell ref="N37:O37"/>
    <mergeCell ref="B36:C36"/>
    <mergeCell ref="E36:F36"/>
    <mergeCell ref="G36:I36"/>
    <mergeCell ref="J36:K36"/>
    <mergeCell ref="C88:D88"/>
    <mergeCell ref="E88:F88"/>
    <mergeCell ref="G88:I88"/>
    <mergeCell ref="J88:K88"/>
    <mergeCell ref="C87:D87"/>
    <mergeCell ref="E87:F87"/>
    <mergeCell ref="G87:I87"/>
    <mergeCell ref="C69:D69"/>
    <mergeCell ref="E69:F69"/>
    <mergeCell ref="B73:C73"/>
    <mergeCell ref="E73:F73"/>
    <mergeCell ref="J87:K87"/>
    <mergeCell ref="B43:C43"/>
    <mergeCell ref="E43:F43"/>
    <mergeCell ref="G43:I43"/>
    <mergeCell ref="J43:K43"/>
    <mergeCell ref="G42:I42"/>
    <mergeCell ref="J42:K42"/>
    <mergeCell ref="B41:C41"/>
    <mergeCell ref="E64:F64"/>
    <mergeCell ref="G64:I64"/>
    <mergeCell ref="J64:K64"/>
    <mergeCell ref="B63:C63"/>
    <mergeCell ref="E63:F63"/>
    <mergeCell ref="B49:C49"/>
    <mergeCell ref="E49:F49"/>
    <mergeCell ref="B42:C42"/>
    <mergeCell ref="E42:F42"/>
    <mergeCell ref="B48:C48"/>
    <mergeCell ref="E48:F48"/>
    <mergeCell ref="G48:I48"/>
    <mergeCell ref="J48:K48"/>
    <mergeCell ref="E41:F41"/>
    <mergeCell ref="G41:I41"/>
    <mergeCell ref="J41:K41"/>
    <mergeCell ref="N41:O41"/>
    <mergeCell ref="B40:C40"/>
    <mergeCell ref="E40:F40"/>
    <mergeCell ref="G40:I40"/>
    <mergeCell ref="J40:K40"/>
    <mergeCell ref="N46:O46"/>
    <mergeCell ref="B47:C47"/>
    <mergeCell ref="E47:F47"/>
    <mergeCell ref="G47:I47"/>
    <mergeCell ref="J47:K47"/>
    <mergeCell ref="N47:O47"/>
    <mergeCell ref="B46:C46"/>
    <mergeCell ref="E46:F46"/>
    <mergeCell ref="G46:I46"/>
    <mergeCell ref="J46:K46"/>
    <mergeCell ref="N44:O44"/>
    <mergeCell ref="B45:C45"/>
    <mergeCell ref="E45:F45"/>
    <mergeCell ref="G45:I45"/>
    <mergeCell ref="J45:K45"/>
    <mergeCell ref="G44:I44"/>
    <mergeCell ref="J44:K44"/>
    <mergeCell ref="B44:C44"/>
    <mergeCell ref="E44:F44"/>
    <mergeCell ref="B52:C52"/>
    <mergeCell ref="E52:F52"/>
    <mergeCell ref="G52:I52"/>
    <mergeCell ref="J52:K52"/>
    <mergeCell ref="N50:O50"/>
    <mergeCell ref="B51:C51"/>
    <mergeCell ref="E51:F51"/>
    <mergeCell ref="G51:I51"/>
    <mergeCell ref="J51:K51"/>
    <mergeCell ref="N51:O51"/>
    <mergeCell ref="B50:C50"/>
    <mergeCell ref="E50:F50"/>
    <mergeCell ref="G50:I50"/>
    <mergeCell ref="J50:K50"/>
    <mergeCell ref="B57:C57"/>
    <mergeCell ref="E57:F57"/>
    <mergeCell ref="G57:I57"/>
    <mergeCell ref="J57:K57"/>
    <mergeCell ref="N57:O57"/>
    <mergeCell ref="B56:C56"/>
    <mergeCell ref="E56:F56"/>
    <mergeCell ref="G56:I56"/>
    <mergeCell ref="J56:K56"/>
    <mergeCell ref="N54:O54"/>
    <mergeCell ref="B55:C55"/>
    <mergeCell ref="E55:F55"/>
    <mergeCell ref="G55:I55"/>
    <mergeCell ref="J55:K55"/>
    <mergeCell ref="N55:O55"/>
    <mergeCell ref="B54:C54"/>
    <mergeCell ref="E54:F54"/>
    <mergeCell ref="G54:I54"/>
    <mergeCell ref="J54:K54"/>
    <mergeCell ref="P6:P7"/>
    <mergeCell ref="Q6:Q7"/>
    <mergeCell ref="E6:F7"/>
    <mergeCell ref="G6:I6"/>
    <mergeCell ref="J6:K7"/>
    <mergeCell ref="L6:L7"/>
    <mergeCell ref="N11:O11"/>
    <mergeCell ref="N62:O62"/>
    <mergeCell ref="B62:C62"/>
    <mergeCell ref="E62:F62"/>
    <mergeCell ref="G62:I62"/>
    <mergeCell ref="J62:K62"/>
    <mergeCell ref="N60:O60"/>
    <mergeCell ref="B61:C61"/>
    <mergeCell ref="E61:F61"/>
    <mergeCell ref="G61:I61"/>
    <mergeCell ref="J61:K61"/>
    <mergeCell ref="N61:O61"/>
    <mergeCell ref="B60:C60"/>
    <mergeCell ref="E60:F60"/>
    <mergeCell ref="G60:I60"/>
    <mergeCell ref="J60:K60"/>
    <mergeCell ref="N58:O58"/>
    <mergeCell ref="B59:C59"/>
    <mergeCell ref="E59:F59"/>
    <mergeCell ref="G59:I59"/>
    <mergeCell ref="J59:K59"/>
    <mergeCell ref="N59:O59"/>
    <mergeCell ref="B58:C58"/>
    <mergeCell ref="E58:F58"/>
    <mergeCell ref="G58:I58"/>
    <mergeCell ref="J58:K58"/>
    <mergeCell ref="N9:O9"/>
    <mergeCell ref="C10:D10"/>
    <mergeCell ref="E10:F10"/>
    <mergeCell ref="G10:I10"/>
    <mergeCell ref="J10:K10"/>
    <mergeCell ref="N10:O10"/>
    <mergeCell ref="C9:D9"/>
    <mergeCell ref="E9:F9"/>
    <mergeCell ref="G9:I9"/>
    <mergeCell ref="J9:K9"/>
    <mergeCell ref="C8:D8"/>
    <mergeCell ref="E8:F8"/>
    <mergeCell ref="G8:I8"/>
    <mergeCell ref="J8:K8"/>
    <mergeCell ref="N8:O8"/>
    <mergeCell ref="N17:O17"/>
    <mergeCell ref="B18:C18"/>
    <mergeCell ref="E18:F18"/>
    <mergeCell ref="G18:I18"/>
    <mergeCell ref="J18:K18"/>
    <mergeCell ref="N18:O18"/>
    <mergeCell ref="C17:D17"/>
    <mergeCell ref="E17:F17"/>
    <mergeCell ref="G17:I17"/>
    <mergeCell ref="J17:K17"/>
    <mergeCell ref="N15:O15"/>
    <mergeCell ref="C16:D16"/>
    <mergeCell ref="E16:F16"/>
    <mergeCell ref="G16:I16"/>
    <mergeCell ref="J16:K16"/>
    <mergeCell ref="N16:O16"/>
    <mergeCell ref="M6:M7"/>
    <mergeCell ref="N6:O7"/>
    <mergeCell ref="B6:D6"/>
    <mergeCell ref="N13:O13"/>
    <mergeCell ref="C14:D14"/>
    <mergeCell ref="E14:F14"/>
    <mergeCell ref="G14:I14"/>
    <mergeCell ref="J14:K14"/>
    <mergeCell ref="N14:O14"/>
    <mergeCell ref="C13:D13"/>
    <mergeCell ref="E13:F13"/>
    <mergeCell ref="G13:I13"/>
    <mergeCell ref="J13:K13"/>
    <mergeCell ref="C12:D12"/>
    <mergeCell ref="E12:F12"/>
    <mergeCell ref="G12:I12"/>
    <mergeCell ref="J12:K12"/>
    <mergeCell ref="N12:O12"/>
    <mergeCell ref="C11:D11"/>
    <mergeCell ref="E11:F11"/>
    <mergeCell ref="G11:I11"/>
    <mergeCell ref="J11:K11"/>
    <mergeCell ref="C15:D15"/>
    <mergeCell ref="E15:F15"/>
    <mergeCell ref="G15:I15"/>
    <mergeCell ref="J15:K15"/>
    <mergeCell ref="N21:O21"/>
    <mergeCell ref="B22:C22"/>
    <mergeCell ref="E22:F22"/>
    <mergeCell ref="G22:I22"/>
    <mergeCell ref="J22:K22"/>
    <mergeCell ref="N22:O22"/>
    <mergeCell ref="B21:C21"/>
    <mergeCell ref="E21:F21"/>
    <mergeCell ref="G21:I21"/>
    <mergeCell ref="J21:K21"/>
    <mergeCell ref="N19:O19"/>
    <mergeCell ref="B20:C20"/>
    <mergeCell ref="E20:F20"/>
    <mergeCell ref="G20:I20"/>
    <mergeCell ref="J20:K20"/>
    <mergeCell ref="N20:O20"/>
    <mergeCell ref="B19:C19"/>
    <mergeCell ref="E19:F19"/>
    <mergeCell ref="G19:I19"/>
    <mergeCell ref="J19:K19"/>
    <mergeCell ref="N25:O25"/>
    <mergeCell ref="B26:C26"/>
    <mergeCell ref="E26:F26"/>
    <mergeCell ref="G26:I26"/>
    <mergeCell ref="J26:K26"/>
    <mergeCell ref="N26:O26"/>
    <mergeCell ref="B25:C25"/>
    <mergeCell ref="E25:F25"/>
    <mergeCell ref="G25:I25"/>
    <mergeCell ref="J25:K25"/>
    <mergeCell ref="N27:O27"/>
    <mergeCell ref="N23:O23"/>
    <mergeCell ref="B24:C24"/>
    <mergeCell ref="E24:F24"/>
    <mergeCell ref="G24:I24"/>
    <mergeCell ref="J24:K24"/>
    <mergeCell ref="N24:O24"/>
    <mergeCell ref="B23:C23"/>
    <mergeCell ref="E23:F23"/>
    <mergeCell ref="G23:I23"/>
    <mergeCell ref="J23:K23"/>
    <mergeCell ref="B27:C27"/>
    <mergeCell ref="E27:F27"/>
    <mergeCell ref="G27:I27"/>
    <mergeCell ref="J27:K27"/>
    <mergeCell ref="J33:K33"/>
    <mergeCell ref="G33:I33"/>
    <mergeCell ref="E33:F33"/>
    <mergeCell ref="B33:C33"/>
    <mergeCell ref="J28:K28"/>
    <mergeCell ref="G28:I28"/>
    <mergeCell ref="E28:F28"/>
    <mergeCell ref="J29:K29"/>
    <mergeCell ref="G29:I29"/>
    <mergeCell ref="E29:F29"/>
    <mergeCell ref="J30:K30"/>
    <mergeCell ref="G30:I30"/>
    <mergeCell ref="E30:F30"/>
    <mergeCell ref="B28:C28"/>
    <mergeCell ref="B29:C29"/>
    <mergeCell ref="B30:C30"/>
    <mergeCell ref="B31:C31"/>
    <mergeCell ref="E31:F31"/>
    <mergeCell ref="G31:I31"/>
    <mergeCell ref="J31:K31"/>
    <mergeCell ref="B295:C295"/>
    <mergeCell ref="E295:F295"/>
    <mergeCell ref="G295:I295"/>
    <mergeCell ref="J295:K295"/>
    <mergeCell ref="C296:D296"/>
    <mergeCell ref="E296:F296"/>
    <mergeCell ref="G296:I296"/>
    <mergeCell ref="J296:K296"/>
    <mergeCell ref="C297:D297"/>
    <mergeCell ref="E297:F297"/>
    <mergeCell ref="G297:I297"/>
    <mergeCell ref="J297:K297"/>
    <mergeCell ref="C298:D298"/>
    <mergeCell ref="E298:F298"/>
    <mergeCell ref="G298:I298"/>
    <mergeCell ref="J119:K119"/>
    <mergeCell ref="J118:K118"/>
    <mergeCell ref="B148:C148"/>
    <mergeCell ref="J149:K149"/>
    <mergeCell ref="J143:K143"/>
    <mergeCell ref="C142:D142"/>
    <mergeCell ref="E142:F142"/>
    <mergeCell ref="G142:I142"/>
    <mergeCell ref="J142:K142"/>
    <mergeCell ref="C141:D141"/>
    <mergeCell ref="E141:F141"/>
    <mergeCell ref="G141:I141"/>
    <mergeCell ref="J139:K139"/>
    <mergeCell ref="B128:C128"/>
    <mergeCell ref="E128:F128"/>
    <mergeCell ref="G128:I128"/>
    <mergeCell ref="J137:K137"/>
    <mergeCell ref="J385:K385"/>
    <mergeCell ref="N385:O385"/>
    <mergeCell ref="B386:C386"/>
    <mergeCell ref="E386:F386"/>
    <mergeCell ref="G386:I386"/>
    <mergeCell ref="J386:K386"/>
    <mergeCell ref="N386:O386"/>
    <mergeCell ref="B387:C387"/>
    <mergeCell ref="E387:F387"/>
    <mergeCell ref="G387:I387"/>
    <mergeCell ref="J387:K387"/>
    <mergeCell ref="N387:O387"/>
    <mergeCell ref="N372:O372"/>
    <mergeCell ref="N379:O379"/>
    <mergeCell ref="N374:O374"/>
    <mergeCell ref="N373:O373"/>
    <mergeCell ref="N376:O376"/>
    <mergeCell ref="B379:C379"/>
    <mergeCell ref="E379:F379"/>
    <mergeCell ref="G379:I379"/>
    <mergeCell ref="J379:K379"/>
    <mergeCell ref="N377:O377"/>
    <mergeCell ref="B378:C378"/>
    <mergeCell ref="E378:F378"/>
    <mergeCell ref="G378:I378"/>
    <mergeCell ref="J378:K378"/>
    <mergeCell ref="N378:O378"/>
    <mergeCell ref="B377:C377"/>
    <mergeCell ref="E377:F377"/>
    <mergeCell ref="G377:I377"/>
    <mergeCell ref="J377:K377"/>
    <mergeCell ref="C383:D383"/>
    <mergeCell ref="N393:O393"/>
    <mergeCell ref="N392:O392"/>
    <mergeCell ref="N395:O395"/>
    <mergeCell ref="N394:O394"/>
    <mergeCell ref="N338:O338"/>
    <mergeCell ref="N360:O360"/>
    <mergeCell ref="N359:O359"/>
    <mergeCell ref="N362:O362"/>
    <mergeCell ref="N361:O361"/>
    <mergeCell ref="N364:O364"/>
    <mergeCell ref="N363:O363"/>
    <mergeCell ref="N366:O366"/>
    <mergeCell ref="N365:O365"/>
    <mergeCell ref="N367:O367"/>
    <mergeCell ref="N308:O308"/>
    <mergeCell ref="N330:O330"/>
    <mergeCell ref="N329:O329"/>
    <mergeCell ref="N332:O332"/>
    <mergeCell ref="N331:O331"/>
    <mergeCell ref="N334:O334"/>
    <mergeCell ref="N382:O382"/>
    <mergeCell ref="N381:O381"/>
    <mergeCell ref="N380:O380"/>
    <mergeCell ref="N327:O327"/>
    <mergeCell ref="N323:O323"/>
    <mergeCell ref="N319:O319"/>
    <mergeCell ref="N315:O315"/>
    <mergeCell ref="N311:O311"/>
    <mergeCell ref="N355:O355"/>
    <mergeCell ref="N351:O351"/>
    <mergeCell ref="N347:O347"/>
    <mergeCell ref="N343:O343"/>
    <mergeCell ref="N293:O293"/>
    <mergeCell ref="N292:O292"/>
    <mergeCell ref="N302:O302"/>
    <mergeCell ref="N294:O294"/>
    <mergeCell ref="N304:O304"/>
    <mergeCell ref="N258:O258"/>
    <mergeCell ref="N257:O257"/>
    <mergeCell ref="N260:O260"/>
    <mergeCell ref="N259:O259"/>
    <mergeCell ref="N266:O266"/>
    <mergeCell ref="N265:O265"/>
    <mergeCell ref="N270:O270"/>
    <mergeCell ref="N262:O262"/>
    <mergeCell ref="N214:O214"/>
    <mergeCell ref="N213:O213"/>
    <mergeCell ref="N261:O261"/>
    <mergeCell ref="N264:O264"/>
    <mergeCell ref="N263:O263"/>
    <mergeCell ref="N269:O269"/>
    <mergeCell ref="N295:O295"/>
    <mergeCell ref="N239:O239"/>
    <mergeCell ref="N227:O227"/>
    <mergeCell ref="N253:O253"/>
    <mergeCell ref="N249:O249"/>
    <mergeCell ref="N290:O290"/>
    <mergeCell ref="N286:O286"/>
    <mergeCell ref="N282:O282"/>
    <mergeCell ref="N278:O278"/>
    <mergeCell ref="N226:O226"/>
    <mergeCell ref="N225:O225"/>
    <mergeCell ref="N232:O232"/>
    <mergeCell ref="N231:O231"/>
    <mergeCell ref="N234:O234"/>
    <mergeCell ref="N233:O233"/>
    <mergeCell ref="N184:O184"/>
    <mergeCell ref="N183:O183"/>
    <mergeCell ref="N200:O200"/>
    <mergeCell ref="N196:O196"/>
    <mergeCell ref="N188:O188"/>
    <mergeCell ref="N191:O191"/>
    <mergeCell ref="N190:O190"/>
    <mergeCell ref="N193:O193"/>
    <mergeCell ref="N203:O203"/>
    <mergeCell ref="N202:O202"/>
    <mergeCell ref="N205:O205"/>
    <mergeCell ref="N204:O204"/>
    <mergeCell ref="N201:O201"/>
    <mergeCell ref="N142:O142"/>
    <mergeCell ref="N135:O135"/>
    <mergeCell ref="N141:O141"/>
    <mergeCell ref="N181:O181"/>
    <mergeCell ref="N165:O165"/>
    <mergeCell ref="N161:O161"/>
    <mergeCell ref="N157:O157"/>
    <mergeCell ref="N153:O153"/>
    <mergeCell ref="N210:O210"/>
    <mergeCell ref="N216:O216"/>
    <mergeCell ref="N215:O215"/>
    <mergeCell ref="N218:O218"/>
    <mergeCell ref="N217:O217"/>
    <mergeCell ref="N212:O212"/>
    <mergeCell ref="N211:O211"/>
    <mergeCell ref="N224:O224"/>
    <mergeCell ref="N223:O223"/>
    <mergeCell ref="N95:O95"/>
    <mergeCell ref="N94:O94"/>
    <mergeCell ref="N107:O107"/>
    <mergeCell ref="N121:O121"/>
    <mergeCell ref="N120:O120"/>
    <mergeCell ref="N122:O122"/>
    <mergeCell ref="N118:O118"/>
    <mergeCell ref="N117:O117"/>
    <mergeCell ref="N116:O116"/>
    <mergeCell ref="N111:O111"/>
    <mergeCell ref="N110:O110"/>
    <mergeCell ref="N145:O145"/>
    <mergeCell ref="N182:O182"/>
    <mergeCell ref="N187:O187"/>
    <mergeCell ref="N189:O189"/>
    <mergeCell ref="N119:O119"/>
    <mergeCell ref="N123:O123"/>
    <mergeCell ref="N98:O98"/>
    <mergeCell ref="N99:O99"/>
    <mergeCell ref="N172:O172"/>
    <mergeCell ref="N171:O171"/>
    <mergeCell ref="N174:O174"/>
    <mergeCell ref="N173:O173"/>
    <mergeCell ref="N176:O176"/>
    <mergeCell ref="N134:O134"/>
    <mergeCell ref="N148:O148"/>
    <mergeCell ref="N175:O175"/>
    <mergeCell ref="N137:O137"/>
    <mergeCell ref="N144:O144"/>
    <mergeCell ref="N139:O139"/>
    <mergeCell ref="N140:O140"/>
    <mergeCell ref="N143:O143"/>
    <mergeCell ref="N33:O33"/>
    <mergeCell ref="N76:O76"/>
    <mergeCell ref="N31:O31"/>
    <mergeCell ref="N29:O29"/>
    <mergeCell ref="N30:O30"/>
    <mergeCell ref="N28:O28"/>
    <mergeCell ref="N67:O67"/>
    <mergeCell ref="N66:O66"/>
    <mergeCell ref="N69:O69"/>
    <mergeCell ref="N71:O71"/>
    <mergeCell ref="N70:O70"/>
    <mergeCell ref="N73:O73"/>
    <mergeCell ref="N82:O82"/>
    <mergeCell ref="N75:O75"/>
    <mergeCell ref="N74:O74"/>
    <mergeCell ref="N78:O78"/>
    <mergeCell ref="N83:O83"/>
    <mergeCell ref="N81:O81"/>
    <mergeCell ref="N80:O80"/>
    <mergeCell ref="N79:O79"/>
    <mergeCell ref="N38:O38"/>
    <mergeCell ref="N56:O56"/>
    <mergeCell ref="N52:O52"/>
    <mergeCell ref="N48:O48"/>
    <mergeCell ref="N63:O63"/>
    <mergeCell ref="N64:O64"/>
    <mergeCell ref="N53:O53"/>
    <mergeCell ref="N49:O49"/>
    <mergeCell ref="E300:F300"/>
    <mergeCell ref="G300:I300"/>
    <mergeCell ref="J300:K300"/>
    <mergeCell ref="B301:C301"/>
    <mergeCell ref="E301:F301"/>
    <mergeCell ref="G301:I301"/>
    <mergeCell ref="J301:K301"/>
    <mergeCell ref="N296:O296"/>
    <mergeCell ref="N297:O297"/>
    <mergeCell ref="N298:O298"/>
    <mergeCell ref="N299:O299"/>
    <mergeCell ref="N300:O300"/>
    <mergeCell ref="N301:O301"/>
    <mergeCell ref="N35:O35"/>
    <mergeCell ref="N34:O34"/>
    <mergeCell ref="N40:O40"/>
    <mergeCell ref="N43:O43"/>
    <mergeCell ref="N42:O42"/>
    <mergeCell ref="N77:O77"/>
    <mergeCell ref="N72:O72"/>
    <mergeCell ref="N68:O68"/>
    <mergeCell ref="N88:O88"/>
    <mergeCell ref="N45:O45"/>
    <mergeCell ref="N86:O86"/>
    <mergeCell ref="N84:O84"/>
    <mergeCell ref="N97:O97"/>
    <mergeCell ref="N96:O96"/>
    <mergeCell ref="N150:O150"/>
    <mergeCell ref="N149:O149"/>
    <mergeCell ref="N151:O151"/>
    <mergeCell ref="N93:O93"/>
    <mergeCell ref="N100:O100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Microsoft Office User</cp:lastModifiedBy>
  <cp:lastPrinted>2023-03-27T10:12:37Z</cp:lastPrinted>
  <dcterms:created xsi:type="dcterms:W3CDTF">2022-02-23T11:39:51Z</dcterms:created>
  <dcterms:modified xsi:type="dcterms:W3CDTF">2023-05-08T19:15:24Z</dcterms:modified>
</cp:coreProperties>
</file>