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E0E87AFA-2F50-E541-81C2-0DD0A6DD2E59}" xr6:coauthVersionLast="47" xr6:coauthVersionMax="47" xr10:uidLastSave="{00000000-0000-0000-0000-000000000000}"/>
  <bookViews>
    <workbookView xWindow="0" yWindow="500" windowWidth="29040" windowHeight="15840" activeTab="1" xr2:uid="{00000000-000D-0000-FFFF-FFFF00000000}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B41" i="4"/>
  <c r="B32" i="4"/>
  <c r="B30" i="4" s="1"/>
  <c r="P25" i="5"/>
  <c r="N14" i="5"/>
  <c r="P14" i="5"/>
  <c r="E30" i="4"/>
  <c r="G30" i="4" s="1"/>
  <c r="E98" i="1"/>
  <c r="G98" i="1" s="1"/>
  <c r="F27" i="3"/>
  <c r="P9" i="5"/>
  <c r="P10" i="5"/>
  <c r="P11" i="5"/>
  <c r="P12" i="5"/>
  <c r="P13" i="5"/>
  <c r="P15" i="5"/>
  <c r="P16" i="5"/>
  <c r="P17" i="5"/>
  <c r="P18" i="5"/>
  <c r="P19" i="5"/>
  <c r="P20" i="5"/>
  <c r="P21" i="5"/>
  <c r="P22" i="5"/>
  <c r="P23" i="5"/>
  <c r="P24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J9" i="5"/>
  <c r="J171" i="5"/>
  <c r="J172" i="5"/>
  <c r="J174" i="5"/>
  <c r="J173" i="5" s="1"/>
  <c r="J316" i="5"/>
  <c r="J317" i="5"/>
  <c r="J254" i="5"/>
  <c r="J322" i="5"/>
  <c r="J244" i="5"/>
  <c r="J259" i="5"/>
  <c r="J114" i="5"/>
  <c r="J159" i="5"/>
  <c r="J147" i="5"/>
  <c r="J153" i="5"/>
  <c r="J64" i="5"/>
  <c r="J65" i="5"/>
  <c r="J57" i="5"/>
  <c r="J38" i="5"/>
  <c r="J25" i="5"/>
  <c r="J20" i="5"/>
  <c r="Q9" i="5"/>
  <c r="Q10" i="5"/>
  <c r="Q11" i="5"/>
  <c r="Q12" i="5"/>
  <c r="Q13" i="5"/>
  <c r="Q15" i="5"/>
  <c r="Q16" i="5"/>
  <c r="Q17" i="5"/>
  <c r="Q18" i="5"/>
  <c r="Q19" i="5"/>
  <c r="Q20" i="5"/>
  <c r="Q21" i="5"/>
  <c r="Q22" i="5"/>
  <c r="Q23" i="5"/>
  <c r="Q24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8" i="5"/>
  <c r="P8" i="5"/>
  <c r="D98" i="1"/>
  <c r="E41" i="4"/>
  <c r="F41" i="4" s="1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E32" i="4"/>
  <c r="G32" i="4" s="1"/>
  <c r="E7" i="4"/>
  <c r="G7" i="4" s="1"/>
  <c r="G24" i="4"/>
  <c r="F24" i="4"/>
  <c r="G23" i="4"/>
  <c r="F23" i="4"/>
  <c r="F5" i="4"/>
  <c r="G5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G4" i="1"/>
  <c r="F81" i="1"/>
  <c r="G65" i="1"/>
  <c r="G63" i="1"/>
  <c r="F34" i="1"/>
  <c r="F33" i="1"/>
  <c r="F32" i="1"/>
  <c r="G14" i="1"/>
  <c r="G13" i="1"/>
  <c r="G12" i="1"/>
  <c r="G11" i="1"/>
  <c r="G47" i="1"/>
  <c r="G95" i="1"/>
  <c r="G96" i="1"/>
  <c r="G97" i="1"/>
  <c r="F92" i="1"/>
  <c r="F93" i="1"/>
  <c r="F95" i="1"/>
  <c r="F96" i="1"/>
  <c r="F97" i="1"/>
  <c r="C98" i="1"/>
  <c r="B87" i="1"/>
  <c r="F87" i="1" s="1"/>
  <c r="B37" i="1"/>
  <c r="F37" i="1" s="1"/>
  <c r="F86" i="1"/>
  <c r="F85" i="1"/>
  <c r="F84" i="1"/>
  <c r="F71" i="1"/>
  <c r="F70" i="1"/>
  <c r="F65" i="1"/>
  <c r="F63" i="1"/>
  <c r="F59" i="1"/>
  <c r="F47" i="1"/>
  <c r="F42" i="1"/>
  <c r="F31" i="1"/>
  <c r="F30" i="1"/>
  <c r="F26" i="1"/>
  <c r="F14" i="1"/>
  <c r="F13" i="1"/>
  <c r="F12" i="1"/>
  <c r="F11" i="1"/>
  <c r="E17" i="3"/>
  <c r="F16" i="3"/>
  <c r="F15" i="3"/>
  <c r="D20" i="3"/>
  <c r="D17" i="3"/>
  <c r="C17" i="3"/>
  <c r="B20" i="3"/>
  <c r="B17" i="3"/>
  <c r="G87" i="1"/>
  <c r="G94" i="1"/>
  <c r="G93" i="1"/>
  <c r="G92" i="1"/>
  <c r="G91" i="1"/>
  <c r="G90" i="1"/>
  <c r="G89" i="1"/>
  <c r="G88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1" i="1"/>
  <c r="G34" i="1"/>
  <c r="G33" i="1"/>
  <c r="G32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0" i="1"/>
  <c r="G9" i="1"/>
  <c r="G8" i="1"/>
  <c r="G7" i="1"/>
  <c r="G6" i="1"/>
  <c r="G5" i="1"/>
  <c r="F94" i="1"/>
  <c r="F91" i="1"/>
  <c r="F90" i="1"/>
  <c r="F89" i="1"/>
  <c r="F88" i="1"/>
  <c r="F83" i="1"/>
  <c r="F82" i="1"/>
  <c r="F80" i="1"/>
  <c r="F79" i="1"/>
  <c r="F78" i="1"/>
  <c r="F77" i="1"/>
  <c r="F75" i="1"/>
  <c r="F74" i="1"/>
  <c r="F73" i="1"/>
  <c r="F72" i="1"/>
  <c r="F69" i="1"/>
  <c r="F68" i="1"/>
  <c r="F67" i="1"/>
  <c r="F66" i="1"/>
  <c r="F64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1" i="1"/>
  <c r="F40" i="1"/>
  <c r="F39" i="1"/>
  <c r="F38" i="1"/>
  <c r="F29" i="1"/>
  <c r="F25" i="1"/>
  <c r="F24" i="1"/>
  <c r="F23" i="1"/>
  <c r="F22" i="1"/>
  <c r="F21" i="1"/>
  <c r="F20" i="1"/>
  <c r="F19" i="1"/>
  <c r="F18" i="1"/>
  <c r="F17" i="1"/>
  <c r="F16" i="1"/>
  <c r="F15" i="1"/>
  <c r="F10" i="1"/>
  <c r="F9" i="1"/>
  <c r="F8" i="1"/>
  <c r="F7" i="1"/>
  <c r="F6" i="1"/>
  <c r="F5" i="1"/>
  <c r="D35" i="1"/>
  <c r="C20" i="3"/>
  <c r="Q25" i="5" l="1"/>
  <c r="Q14" i="5"/>
  <c r="F30" i="4"/>
  <c r="J146" i="5"/>
  <c r="J256" i="5"/>
  <c r="J19" i="5"/>
  <c r="J145" i="5"/>
  <c r="F7" i="4"/>
  <c r="F32" i="4"/>
  <c r="B98" i="1"/>
  <c r="F98" i="1" s="1"/>
  <c r="G15" i="3"/>
  <c r="E20" i="3"/>
  <c r="G20" i="3" s="1"/>
  <c r="D21" i="3"/>
  <c r="C21" i="3"/>
  <c r="B21" i="3"/>
  <c r="G35" i="3"/>
  <c r="G19" i="3"/>
  <c r="G18" i="3"/>
  <c r="G16" i="3"/>
  <c r="F19" i="3"/>
  <c r="F18" i="3"/>
  <c r="J18" i="5" l="1"/>
  <c r="F20" i="3"/>
  <c r="G17" i="3"/>
  <c r="F17" i="3" l="1"/>
  <c r="E21" i="3"/>
  <c r="G39" i="3" l="1"/>
  <c r="C35" i="1" l="1"/>
  <c r="F28" i="1" l="1"/>
  <c r="G28" i="1"/>
  <c r="F27" i="1" l="1"/>
  <c r="G27" i="1"/>
  <c r="E35" i="1" l="1"/>
  <c r="G35" i="1" l="1"/>
  <c r="B35" i="1"/>
  <c r="F35" i="1" s="1"/>
  <c r="F4" i="1"/>
</calcChain>
</file>

<file path=xl/sharedStrings.xml><?xml version="1.0" encoding="utf-8"?>
<sst xmlns="http://schemas.openxmlformats.org/spreadsheetml/2006/main" count="2228" uniqueCount="799">
  <si>
    <t>Oznaka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</si>
  <si>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</si>
  <si>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</si>
  <si>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</si>
  <si>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</si>
  <si>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</si>
  <si>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</si>
  <si>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</si>
  <si>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</si>
  <si>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</si>
  <si>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</si>
  <si>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</si>
  <si>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</si>
  <si>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</si>
  <si>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</si>
  <si>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</si>
  <si>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</si>
  <si>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</si>
  <si>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</si>
  <si>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</si>
  <si>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</si>
  <si>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</si>
  <si>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</si>
  <si>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</si>
  <si>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</si>
  <si>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</si>
  <si>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</si>
  <si>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</si>
  <si>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</si>
  <si>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</si>
  <si>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</si>
  <si>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</si>
  <si>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</si>
  <si>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</si>
  <si>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</si>
  <si>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</si>
  <si>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</si>
  <si>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</si>
  <si>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</si>
  <si>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</si>
  <si>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</si>
  <si>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</si>
  <si>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</si>
  <si>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</si>
  <si>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</si>
  <si>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</si>
  <si>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</si>
  <si>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</si>
  <si>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</si>
  <si>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</si>
  <si>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</si>
  <si>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</si>
  <si>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</si>
  <si>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</si>
  <si>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</si>
  <si>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</si>
  <si>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</si>
  <si>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</si>
  <si>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</si>
  <si>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</si>
  <si>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</si>
  <si>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</si>
  <si>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</si>
  <si>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</si>
  <si>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</si>
  <si>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</si>
  <si>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</si>
  <si>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</si>
  <si>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</si>
  <si>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</si>
  <si>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</si>
  <si>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</si>
  <si>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</si>
  <si>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</si>
  <si>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</si>
  <si>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</si>
  <si>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</si>
  <si>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</si>
  <si>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</si>
  <si>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</si>
  <si>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</si>
  <si>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</si>
  <si>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</si>
  <si>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</si>
  <si>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</si>
  <si>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</si>
  <si>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</si>
  <si>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</si>
  <si>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</si>
  <si>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</si>
  <si>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</si>
  <si>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</si>
  <si>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</si>
  <si>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</si>
  <si>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</si>
  <si>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</si>
  <si>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</si>
  <si>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</si>
  <si>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</si>
  <si>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</si>
  <si>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</si>
  <si>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>Tekući plan -(3.)</t>
  </si>
  <si>
    <t>Izvorni plan -(2.)</t>
  </si>
  <si>
    <t xml:space="preserve">I. OPĆI DIO  </t>
  </si>
  <si>
    <t xml:space="preserve">       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dr. Jure Turića podnosi školskom odboru:</t>
  </si>
  <si>
    <t>POLUGODIŠNJI  IZVJEŠTAJ O IZVRŠENJU FINANCIJSKOG PLANA ZA 2022. GODINU</t>
  </si>
  <si>
    <t>Ostvarenje/Izvršenje 2021. (1)</t>
  </si>
  <si>
    <t>Ostvarenje/Izvršenje  2022.(4.)</t>
  </si>
  <si>
    <t>Ostvarenje/Izvršenje 2021. GOD.(1)</t>
  </si>
  <si>
    <t>I. OPĆI DIO KONSOLIDIRANOG PRORAČUNA za razdoblje od 01.01.2022. do 30.06.2022.</t>
  </si>
  <si>
    <t>PRIHODI I RASHODI 2022.PREMA EKONOMSKOJ KLASIFIKACIJI</t>
  </si>
  <si>
    <t>Polugodišnji Financijski plan OŠ dr.Jure Turića, Gospić za 2022. godinu ostvaren je kako slijedi:</t>
  </si>
  <si>
    <t xml:space="preserve">     Polugodišnji izvještaj izvršenja financijskog plana za 2022. godinu čini izvršenje prihoda i rashoda te primitaka i izdataka po ekonomskoj klasifikaciji  te izvršenje rashoda prema izvorima i programskoj klasifikaciji.</t>
  </si>
  <si>
    <t>Ostvarenje preth. god.  30.06.2021.(1)</t>
  </si>
  <si>
    <t>Ostvarenje 30.06.2022 (4.)</t>
  </si>
  <si>
    <t>638 Pmoći temeljem prijenosa EU sredstava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</si>
  <si>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</si>
  <si>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</si>
  <si>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</si>
  <si>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</si>
  <si>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</si>
  <si>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</si>
  <si>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</si>
  <si>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</si>
  <si>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</si>
  <si>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</si>
  <si>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>Tekući plan 2022 (3.)</t>
  </si>
  <si>
    <t>Izvorni plan   2022 (2.)</t>
  </si>
  <si>
    <t xml:space="preserve">I. Opći dio </t>
  </si>
  <si>
    <t>II. POSEBNI DIO</t>
  </si>
  <si>
    <t>SVEUKUPNO Prihodi</t>
  </si>
  <si>
    <t>SVEUKUPNO Rashodi</t>
  </si>
  <si>
    <t>Izvor 5 Pomoći</t>
  </si>
  <si>
    <t>Izvor 5.2 Tekuće pomoći (školstvo)</t>
  </si>
  <si>
    <t>Izvor 5.7 Tekuće pomoći PK</t>
  </si>
  <si>
    <t xml:space="preserve">Izvor 5.3 Tekuće pomoći </t>
  </si>
  <si>
    <t>Izvor 5.6 Prijenos sredstava EU</t>
  </si>
  <si>
    <t>Izvor 4 Prihodi za posebne namjene</t>
  </si>
  <si>
    <t>Izvor 4.7 Prihodi za posebne namjene PK</t>
  </si>
  <si>
    <t>Izvor 3 Vlastiti prihodi</t>
  </si>
  <si>
    <t>Izvor 3.1 Vlastiti prihodi OŠ Gospić</t>
  </si>
  <si>
    <t>Izvor 1 Opći prihodi i primici</t>
  </si>
  <si>
    <t>Izvor 1.1 Prihodi od poreza</t>
  </si>
  <si>
    <t>Izvor 6 Donacije - proračunski korisnici</t>
  </si>
  <si>
    <t>Izvor 6.1 Donacije - proračunski korisnici</t>
  </si>
  <si>
    <t>Izvor 7 Prihodi od prodaje nefin. Imovine</t>
  </si>
  <si>
    <t>Izvor 7.3. Prihodi od prodaje imovine PK</t>
  </si>
  <si>
    <t>Izvor 8 Primici od financijske imovine i zaduživanja</t>
  </si>
  <si>
    <t>Izvor 8.3. Priimici od prodaje dionica PK</t>
  </si>
  <si>
    <t>Izvor 1.2 Ostali opći prihodi</t>
  </si>
  <si>
    <t>PRIHODI DO 30.06.2022. UKUPNO PO IZVORIMA</t>
  </si>
  <si>
    <t>RASHODI DO 30.06.2022. UKUPNO PO IZVORIMA</t>
  </si>
  <si>
    <t>Izvještaj o polugodišnjem izvršenju financijskog plana 2022.godine Osnovne škole dr. Jure Turića po izvorima</t>
  </si>
  <si>
    <t>Pozicija</t>
  </si>
  <si>
    <t>Račun iz računskog plana</t>
  </si>
  <si>
    <t>Vrsta rashoda / izdatka</t>
  </si>
  <si>
    <t>Izvršenje 2021. (1)</t>
  </si>
  <si>
    <t>Izvorni plan 2022. (2)</t>
  </si>
  <si>
    <t>Tekući plan 2022. (4)</t>
  </si>
  <si>
    <t>Izvršenje 2022. (5)</t>
  </si>
  <si>
    <t>Index (5/1)</t>
  </si>
  <si>
    <t>Index (5/4)</t>
  </si>
  <si>
    <t>SVEUKUPNO RASHODI / IZDACI</t>
  </si>
  <si>
    <t>18.917.257,00</t>
  </si>
  <si>
    <t>0,00</t>
  </si>
  <si>
    <t>Razdjel 003</t>
  </si>
  <si>
    <t>GU ODJEL ZA SAMOUPRAVU I UPRAVU</t>
  </si>
  <si>
    <t>Glava 00303</t>
  </si>
  <si>
    <t>ŠKOLSTVO I PREDŠKOLSKI ODGOJ</t>
  </si>
  <si>
    <t>Proračunski korisnik 01</t>
  </si>
  <si>
    <t>OŠ Dr. JURE TURIĆA Gospić</t>
  </si>
  <si>
    <t>Glavni program P05</t>
  </si>
  <si>
    <t>Školstvo</t>
  </si>
  <si>
    <t>Program 0101</t>
  </si>
  <si>
    <t>Zakonske obveze u osnovnom školstvu</t>
  </si>
  <si>
    <t>2.544.071,00</t>
  </si>
  <si>
    <t>Aktivnost A100001</t>
  </si>
  <si>
    <t>Materijalni rashodi po zakonskom standardu</t>
  </si>
  <si>
    <t>2.276.420,00</t>
  </si>
  <si>
    <t>Izvor  5.</t>
  </si>
  <si>
    <t>Pomoći</t>
  </si>
  <si>
    <t>Izvor  5.2.</t>
  </si>
  <si>
    <t>Tekuće pomoći (školstvo, vatrogastvo)</t>
  </si>
  <si>
    <t>Korisnik  1</t>
  </si>
  <si>
    <t>OŠ dr. Jure Turića Gospić</t>
  </si>
  <si>
    <t>3</t>
  </si>
  <si>
    <t>Rashodi poslovanja</t>
  </si>
  <si>
    <t>32</t>
  </si>
  <si>
    <t>Materijalni rashodi</t>
  </si>
  <si>
    <t>1.923.420,00</t>
  </si>
  <si>
    <t>321</t>
  </si>
  <si>
    <t>Naknade troškova zaposlenima</t>
  </si>
  <si>
    <t>75.000,00</t>
  </si>
  <si>
    <t>49.080,75</t>
  </si>
  <si>
    <t>R0167</t>
  </si>
  <si>
    <t>3211</t>
  </si>
  <si>
    <t>Dnevnice za službeni put u zemlji</t>
  </si>
  <si>
    <t>15.000,00</t>
  </si>
  <si>
    <t>20.520,00</t>
  </si>
  <si>
    <t>R0168</t>
  </si>
  <si>
    <t>Naknade za smještaj na službenom putu u zemlji</t>
  </si>
  <si>
    <t>20.000,00</t>
  </si>
  <si>
    <t>12.363,00</t>
  </si>
  <si>
    <t>R0169</t>
  </si>
  <si>
    <t>Naknade za prijevoz na službenom putu u zemlji</t>
  </si>
  <si>
    <t>6.779,00</t>
  </si>
  <si>
    <t>R0170</t>
  </si>
  <si>
    <t>3213</t>
  </si>
  <si>
    <t>Seminari, savjetovanja i simpoziji</t>
  </si>
  <si>
    <t>9.418,75</t>
  </si>
  <si>
    <t>322</t>
  </si>
  <si>
    <t>Rashodi za materijal i energiju</t>
  </si>
  <si>
    <t>1.459.000,00</t>
  </si>
  <si>
    <t>R0171</t>
  </si>
  <si>
    <t>3221</t>
  </si>
  <si>
    <t>Uredski materijal</t>
  </si>
  <si>
    <t>45.000,00</t>
  </si>
  <si>
    <t>34.748,09</t>
  </si>
  <si>
    <t>R0172</t>
  </si>
  <si>
    <t>Literatura (publikacije, časopisi, glasila, knjige i ostalo)</t>
  </si>
  <si>
    <t>10.000,00</t>
  </si>
  <si>
    <t>1.736,01</t>
  </si>
  <si>
    <t>R0173</t>
  </si>
  <si>
    <t>Materijal i sredstva za čišćenje i održavanje</t>
  </si>
  <si>
    <t>35.000,00</t>
  </si>
  <si>
    <t>21.492,54</t>
  </si>
  <si>
    <t>R0174</t>
  </si>
  <si>
    <t>Materijal za higijenske potrebe i njegu</t>
  </si>
  <si>
    <t>30.000,00</t>
  </si>
  <si>
    <t>15.706,08</t>
  </si>
  <si>
    <t>R0175</t>
  </si>
  <si>
    <t>Ostali materijal za potrebe redovnog poslovanja</t>
  </si>
  <si>
    <t>5.953,72</t>
  </si>
  <si>
    <t>R0176</t>
  </si>
  <si>
    <t>3223</t>
  </si>
  <si>
    <t>Električna energija</t>
  </si>
  <si>
    <t>300.000,00</t>
  </si>
  <si>
    <t>R0177</t>
  </si>
  <si>
    <t>Motorni benzin i dizel gorivo</t>
  </si>
  <si>
    <t>4.000,00</t>
  </si>
  <si>
    <t>R0178</t>
  </si>
  <si>
    <t xml:space="preserve">Ostali materijali za proizvodnju energije (ugljen, drva)                                        </t>
  </si>
  <si>
    <t>940.000,00</t>
  </si>
  <si>
    <t>529.940,61</t>
  </si>
  <si>
    <t>R0179</t>
  </si>
  <si>
    <t>3224</t>
  </si>
  <si>
    <t>Mat.l i dijelovi za tekuće i invest. održavanje građ. objeka</t>
  </si>
  <si>
    <t>5.329,15</t>
  </si>
  <si>
    <t>R0180</t>
  </si>
  <si>
    <t>Materijal i dijelovi za tek.i invest. održ. postr. i opreme</t>
  </si>
  <si>
    <t>R0181</t>
  </si>
  <si>
    <t>3225</t>
  </si>
  <si>
    <t>Sitni inventar</t>
  </si>
  <si>
    <t>7.193,34</t>
  </si>
  <si>
    <t>R0182</t>
  </si>
  <si>
    <t>3227</t>
  </si>
  <si>
    <t>Službena , radna i zaštitna odjeća</t>
  </si>
  <si>
    <t>25.000,00</t>
  </si>
  <si>
    <t>3.438,78</t>
  </si>
  <si>
    <t>323</t>
  </si>
  <si>
    <t>Rashodi za usluge</t>
  </si>
  <si>
    <t>373.920,00</t>
  </si>
  <si>
    <t>223.442,55</t>
  </si>
  <si>
    <t>R0183</t>
  </si>
  <si>
    <t>3231</t>
  </si>
  <si>
    <t>Usluge telefona, telefaksa</t>
  </si>
  <si>
    <t>14.825,82</t>
  </si>
  <si>
    <t>R0184</t>
  </si>
  <si>
    <t>Poštarina (pisma, tiskanice i sl.)</t>
  </si>
  <si>
    <t>4.557,20</t>
  </si>
  <si>
    <t>R0184-01</t>
  </si>
  <si>
    <t>Ostale usluge za komunikaciju i prijevoz</t>
  </si>
  <si>
    <t>2.000,00</t>
  </si>
  <si>
    <t>435,00</t>
  </si>
  <si>
    <t>R0185</t>
  </si>
  <si>
    <t>3232</t>
  </si>
  <si>
    <t>Usluge tekućeg i investicijskog održavanja građ. objekata</t>
  </si>
  <si>
    <t>13.050,00</t>
  </si>
  <si>
    <t>R0186</t>
  </si>
  <si>
    <t>Usluge tekućeg i invest. održavanja postrojenja i opreme</t>
  </si>
  <si>
    <t>31.355,20</t>
  </si>
  <si>
    <t>R0187</t>
  </si>
  <si>
    <t>3233</t>
  </si>
  <si>
    <t>Ostale usluge promidžbe i informiranja</t>
  </si>
  <si>
    <t>495,00</t>
  </si>
  <si>
    <t>R0188</t>
  </si>
  <si>
    <t>3234</t>
  </si>
  <si>
    <t>Opskrba vodom</t>
  </si>
  <si>
    <t>89.920,00</t>
  </si>
  <si>
    <t>71.642,01</t>
  </si>
  <si>
    <t>R0189</t>
  </si>
  <si>
    <t>Iznošenje i odvoz smeća</t>
  </si>
  <si>
    <t>14.861,57</t>
  </si>
  <si>
    <t>R0189-01</t>
  </si>
  <si>
    <t>Deratizacija i dezinsekcija</t>
  </si>
  <si>
    <t>5.500,00</t>
  </si>
  <si>
    <t>3.125,00</t>
  </si>
  <si>
    <t>R0189-02</t>
  </si>
  <si>
    <t>Dimnjačarske i ekološke usluge</t>
  </si>
  <si>
    <t>6.000,00</t>
  </si>
  <si>
    <t>R0190</t>
  </si>
  <si>
    <t>3235</t>
  </si>
  <si>
    <t>Najamnine za opremu</t>
  </si>
  <si>
    <t>3.638,75</t>
  </si>
  <si>
    <t>R0191</t>
  </si>
  <si>
    <t>3236</t>
  </si>
  <si>
    <t>Obvezni i prev. zdravstveni pregledi zaposlenika</t>
  </si>
  <si>
    <t>40.100,00</t>
  </si>
  <si>
    <t>R0192</t>
  </si>
  <si>
    <t>Ostale zdravstvene i veterinarske usluge</t>
  </si>
  <si>
    <t>2.500,00</t>
  </si>
  <si>
    <t>1.839,50</t>
  </si>
  <si>
    <t>R0193</t>
  </si>
  <si>
    <t>3237</t>
  </si>
  <si>
    <t>Usluge odvjetnika i pravnog savjetovanja</t>
  </si>
  <si>
    <t>5.000,00</t>
  </si>
  <si>
    <t>R0193-01</t>
  </si>
  <si>
    <t>Ugovor o djelu</t>
  </si>
  <si>
    <t>24.000,00</t>
  </si>
  <si>
    <t>9.334,90</t>
  </si>
  <si>
    <t>R0194</t>
  </si>
  <si>
    <t>Ostale intelektualne usluge</t>
  </si>
  <si>
    <t>2.562,00</t>
  </si>
  <si>
    <t>R0195</t>
  </si>
  <si>
    <t>3238</t>
  </si>
  <si>
    <t>Usluge ažuriranja računalnih baza</t>
  </si>
  <si>
    <t>12.000,00</t>
  </si>
  <si>
    <t>5.813,40</t>
  </si>
  <si>
    <t>R0196</t>
  </si>
  <si>
    <t>3239</t>
  </si>
  <si>
    <t>Ostale nespomenute usluge</t>
  </si>
  <si>
    <t>5.807,20</t>
  </si>
  <si>
    <t>329</t>
  </si>
  <si>
    <t>Ostali nespomenuti rashodi poslovanja</t>
  </si>
  <si>
    <t>15.500,00</t>
  </si>
  <si>
    <t>14.838,10</t>
  </si>
  <si>
    <t>R0197</t>
  </si>
  <si>
    <t>3292</t>
  </si>
  <si>
    <t>Premije osiguranja ostale imovine</t>
  </si>
  <si>
    <t>12.401,54</t>
  </si>
  <si>
    <t>R0198</t>
  </si>
  <si>
    <t>3294</t>
  </si>
  <si>
    <t>Tuzemne članarine</t>
  </si>
  <si>
    <t>1.500,00</t>
  </si>
  <si>
    <t>800,00</t>
  </si>
  <si>
    <t>R0199</t>
  </si>
  <si>
    <t>3299</t>
  </si>
  <si>
    <t>1.636,56</t>
  </si>
  <si>
    <t>34</t>
  </si>
  <si>
    <t>Financijski rashodi</t>
  </si>
  <si>
    <t>8.280,73</t>
  </si>
  <si>
    <t>343</t>
  </si>
  <si>
    <t>Ostali financijski rashodi</t>
  </si>
  <si>
    <t>R0200</t>
  </si>
  <si>
    <t>3431</t>
  </si>
  <si>
    <t>Usluge platnog prometa</t>
  </si>
  <si>
    <t>37</t>
  </si>
  <si>
    <t>Naknade građanima i kućanstvima na temelju osiguranja i druge naknade</t>
  </si>
  <si>
    <t>343.000,00</t>
  </si>
  <si>
    <t>145.919,15</t>
  </si>
  <si>
    <t>372</t>
  </si>
  <si>
    <t>Ostale naknade građanima i kućanstvima iz proračuna</t>
  </si>
  <si>
    <t>R0201</t>
  </si>
  <si>
    <t>3722</t>
  </si>
  <si>
    <t>Sufinanciranje cijene prijevoza</t>
  </si>
  <si>
    <t>Kapitalni projekt K100001</t>
  </si>
  <si>
    <t>Opremanje škola po zakonskom standardu</t>
  </si>
  <si>
    <t>57.651,00</t>
  </si>
  <si>
    <t>11.559,75</t>
  </si>
  <si>
    <t>4</t>
  </si>
  <si>
    <t xml:space="preserve">Rashodi za nabavu nefinancijske imovine                                                             </t>
  </si>
  <si>
    <t>42</t>
  </si>
  <si>
    <t>Rashodi za nabavu proizvedene dugotrajne imovine</t>
  </si>
  <si>
    <t>422</t>
  </si>
  <si>
    <t>Postrojenja i oprema</t>
  </si>
  <si>
    <t>R0203</t>
  </si>
  <si>
    <t>4221</t>
  </si>
  <si>
    <t>Uredski namještaj</t>
  </si>
  <si>
    <t>17.651,00</t>
  </si>
  <si>
    <t>R1294</t>
  </si>
  <si>
    <t>Računala i računalna oprema</t>
  </si>
  <si>
    <t>-</t>
  </si>
  <si>
    <t>R1295</t>
  </si>
  <si>
    <t>4227</t>
  </si>
  <si>
    <t>Strojevi</t>
  </si>
  <si>
    <t>Kapitalni projekt K100002</t>
  </si>
  <si>
    <t>Dodatna ulaganja na objektima OŠ po zakonskom standardu</t>
  </si>
  <si>
    <t>210.000,00</t>
  </si>
  <si>
    <t>36.209,13</t>
  </si>
  <si>
    <t>45</t>
  </si>
  <si>
    <t>Rashodi za dodatna ulaganja na nefinancijskoj imovini</t>
  </si>
  <si>
    <t>451</t>
  </si>
  <si>
    <t>Dodatna ulaganja na građevinskim objektima</t>
  </si>
  <si>
    <t>R0207</t>
  </si>
  <si>
    <t>4511</t>
  </si>
  <si>
    <t>Dodatna ulaganja</t>
  </si>
  <si>
    <t>Program 0102</t>
  </si>
  <si>
    <t>Aktivnosti i projekti u osnovnom školstvu izvan standarda</t>
  </si>
  <si>
    <t>16.373.186,00</t>
  </si>
  <si>
    <t>7.954.055,89</t>
  </si>
  <si>
    <t>Glazbena škola</t>
  </si>
  <si>
    <t>70.000,00</t>
  </si>
  <si>
    <t>15.867,97</t>
  </si>
  <si>
    <t>Izvor  4.</t>
  </si>
  <si>
    <t>Prihodi za posebne namjene</t>
  </si>
  <si>
    <t>Izvor  4.7.</t>
  </si>
  <si>
    <t>Prihodi za posebne namjene PK</t>
  </si>
  <si>
    <t>50.000,00</t>
  </si>
  <si>
    <t>2.204,20</t>
  </si>
  <si>
    <t>R0208</t>
  </si>
  <si>
    <t>Dnevnice</t>
  </si>
  <si>
    <t>3.000,00</t>
  </si>
  <si>
    <t>600,00</t>
  </si>
  <si>
    <t>R0209</t>
  </si>
  <si>
    <t>Prijevoz na službenom putu</t>
  </si>
  <si>
    <t>1.072,00</t>
  </si>
  <si>
    <t>R0207-01</t>
  </si>
  <si>
    <t>532,20</t>
  </si>
  <si>
    <t>22.000,00</t>
  </si>
  <si>
    <t>R0210</t>
  </si>
  <si>
    <t>R0211</t>
  </si>
  <si>
    <t>R0211-01</t>
  </si>
  <si>
    <t>Materijal i dijelovi za tekuće i investicijsko održavanje građevinskih objekata</t>
  </si>
  <si>
    <t>R0216</t>
  </si>
  <si>
    <t>17.000,00</t>
  </si>
  <si>
    <t>13.663,77</t>
  </si>
  <si>
    <t>R0217</t>
  </si>
  <si>
    <t xml:space="preserve">Usluge telefona, telefaksa                                                                          </t>
  </si>
  <si>
    <t>R0217-01</t>
  </si>
  <si>
    <t>Usluge tekućeg i investicijskog održavanja građevinskih objekata</t>
  </si>
  <si>
    <t>R0219</t>
  </si>
  <si>
    <t>Usluge tekućeg i investicijskog održavanja postrojenja i opreme</t>
  </si>
  <si>
    <t>5.725,00</t>
  </si>
  <si>
    <t>R0219-02</t>
  </si>
  <si>
    <t>Ugovori o djelu</t>
  </si>
  <si>
    <t>7.938,77</t>
  </si>
  <si>
    <t>R0219-03</t>
  </si>
  <si>
    <t>1.000,00</t>
  </si>
  <si>
    <t>R0222</t>
  </si>
  <si>
    <t>R0223</t>
  </si>
  <si>
    <t>4226</t>
  </si>
  <si>
    <t>Glazbeni instrumenti i oprema</t>
  </si>
  <si>
    <t>Aktivnost A100002</t>
  </si>
  <si>
    <t>Produženi boravak</t>
  </si>
  <si>
    <t>538.438,00</t>
  </si>
  <si>
    <t>241.525,62</t>
  </si>
  <si>
    <t>Izvor  1.</t>
  </si>
  <si>
    <t>Opći prihodi i primici</t>
  </si>
  <si>
    <t>401.438,00</t>
  </si>
  <si>
    <t>169.382,37</t>
  </si>
  <si>
    <t>Izvor  1.1.</t>
  </si>
  <si>
    <t>Prihodi od poreza</t>
  </si>
  <si>
    <t>31</t>
  </si>
  <si>
    <t>Rashodi za zaposlene</t>
  </si>
  <si>
    <t>399.438,00</t>
  </si>
  <si>
    <t>168.930,27</t>
  </si>
  <si>
    <t>311</t>
  </si>
  <si>
    <t xml:space="preserve">Plaće (Bruto)                                                                                       </t>
  </si>
  <si>
    <t>324.000,00</t>
  </si>
  <si>
    <t>145.756,54</t>
  </si>
  <si>
    <t>R0224</t>
  </si>
  <si>
    <t>3111</t>
  </si>
  <si>
    <t>Plaće za zaposlene</t>
  </si>
  <si>
    <t>312</t>
  </si>
  <si>
    <t>Ostali rashodi za zaposlene</t>
  </si>
  <si>
    <t>21.978,00</t>
  </si>
  <si>
    <t>R0225</t>
  </si>
  <si>
    <t>3121</t>
  </si>
  <si>
    <t>Darovi</t>
  </si>
  <si>
    <t>R0225-01</t>
  </si>
  <si>
    <t>Nakanda za bolst, invalisdnost i smrtni slučaj</t>
  </si>
  <si>
    <t>9.978,00</t>
  </si>
  <si>
    <t>R0225-02</t>
  </si>
  <si>
    <t>Regres za godišnji odmor</t>
  </si>
  <si>
    <t>313</t>
  </si>
  <si>
    <t>Doprinosi na plaće</t>
  </si>
  <si>
    <t>53.460,00</t>
  </si>
  <si>
    <t>21.673,73</t>
  </si>
  <si>
    <t>R0226</t>
  </si>
  <si>
    <t>3132</t>
  </si>
  <si>
    <t>Doprinosi za obvezno zdravstveno osiguranje</t>
  </si>
  <si>
    <t>452,10</t>
  </si>
  <si>
    <t>R0227-01</t>
  </si>
  <si>
    <t>3212</t>
  </si>
  <si>
    <t>Naknada za prijevoz na posao i s posla</t>
  </si>
  <si>
    <t>137.000,00</t>
  </si>
  <si>
    <t>72.143,25</t>
  </si>
  <si>
    <t>135.000,00</t>
  </si>
  <si>
    <t>R0232</t>
  </si>
  <si>
    <t>3222</t>
  </si>
  <si>
    <t>Namirnice</t>
  </si>
  <si>
    <t>130.000,00</t>
  </si>
  <si>
    <t>R0232-01</t>
  </si>
  <si>
    <t>R0233</t>
  </si>
  <si>
    <t>Aktivnost A100006</t>
  </si>
  <si>
    <t>Plaće u prosvjeti - državni proračun</t>
  </si>
  <si>
    <t>14.343.434,00</t>
  </si>
  <si>
    <t>6.823.949,08</t>
  </si>
  <si>
    <t>Izvor  5.7.</t>
  </si>
  <si>
    <t>Tekuće pomoći PK</t>
  </si>
  <si>
    <t>14.003.434,00</t>
  </si>
  <si>
    <t>6.602.353,02</t>
  </si>
  <si>
    <t>11.688.434,00</t>
  </si>
  <si>
    <t>5.503.823,02</t>
  </si>
  <si>
    <t>R0283</t>
  </si>
  <si>
    <t>11.217.100,00</t>
  </si>
  <si>
    <t>5.302.256,97</t>
  </si>
  <si>
    <t>Plaće po sudskim presudama</t>
  </si>
  <si>
    <t>R1298</t>
  </si>
  <si>
    <t>121.084,02</t>
  </si>
  <si>
    <t>R0283-01</t>
  </si>
  <si>
    <t>3113</t>
  </si>
  <si>
    <t>Plaće za prekovremeni rad</t>
  </si>
  <si>
    <t>66.334,00</t>
  </si>
  <si>
    <t>42.945,42</t>
  </si>
  <si>
    <t>R0283-02</t>
  </si>
  <si>
    <t>3114</t>
  </si>
  <si>
    <t>Plaća za posebne uvjete rada</t>
  </si>
  <si>
    <t>105.000,00</t>
  </si>
  <si>
    <t>37.536,61</t>
  </si>
  <si>
    <t>435.000,00</t>
  </si>
  <si>
    <t>207.720,62</t>
  </si>
  <si>
    <t>R0286</t>
  </si>
  <si>
    <t>Ostali nenavedeni rashodi za zaposlene</t>
  </si>
  <si>
    <t>147.926,00</t>
  </si>
  <si>
    <t>R0286-04</t>
  </si>
  <si>
    <t>Nagrade</t>
  </si>
  <si>
    <t>360.000,00</t>
  </si>
  <si>
    <t>26.797,34</t>
  </si>
  <si>
    <t>R0286-05</t>
  </si>
  <si>
    <t>Naknade za bolest,invalidnost i smrtni slučaj</t>
  </si>
  <si>
    <t>32.997,28</t>
  </si>
  <si>
    <t>1.880.000,00</t>
  </si>
  <si>
    <t>890.809,38</t>
  </si>
  <si>
    <t>R0286-01</t>
  </si>
  <si>
    <t>340.000,00</t>
  </si>
  <si>
    <t>221.596,06</t>
  </si>
  <si>
    <t>270.000,00</t>
  </si>
  <si>
    <t>201.741,72</t>
  </si>
  <si>
    <t>R0286-02</t>
  </si>
  <si>
    <t>Naknade za prijevoz na posao i s posla</t>
  </si>
  <si>
    <t>9.716,84</t>
  </si>
  <si>
    <t>R0286-07</t>
  </si>
  <si>
    <t>60.000,00</t>
  </si>
  <si>
    <t>10.137,50</t>
  </si>
  <si>
    <t>R0286-06</t>
  </si>
  <si>
    <t>3295</t>
  </si>
  <si>
    <t>Novčana naknada poslodavca zbog nezapošlj osoba s inv</t>
  </si>
  <si>
    <t>3296</t>
  </si>
  <si>
    <t>Troškovi sudskih postupaka</t>
  </si>
  <si>
    <t>R1299</t>
  </si>
  <si>
    <t>Aktivnost A100007</t>
  </si>
  <si>
    <t>Školska kuhinja</t>
  </si>
  <si>
    <t>143.500,00</t>
  </si>
  <si>
    <t>94.213,09</t>
  </si>
  <si>
    <t>136.500,00</t>
  </si>
  <si>
    <t>93.861,09</t>
  </si>
  <si>
    <t>R0234</t>
  </si>
  <si>
    <t>R0235</t>
  </si>
  <si>
    <t>3.478,98</t>
  </si>
  <si>
    <t>R0235-01</t>
  </si>
  <si>
    <t>R0235-02</t>
  </si>
  <si>
    <t>1.392,95</t>
  </si>
  <si>
    <t>R0238</t>
  </si>
  <si>
    <t>113.500,00</t>
  </si>
  <si>
    <t>82.530,90</t>
  </si>
  <si>
    <t>R0238-01</t>
  </si>
  <si>
    <t>Ostali materijal za proizvodnju energije (plin)</t>
  </si>
  <si>
    <t>4.248,00</t>
  </si>
  <si>
    <t>R0241</t>
  </si>
  <si>
    <t>Materijal i dijelovi za tekuće i investicijsko održavanje porojenja i opreme</t>
  </si>
  <si>
    <t>36,00</t>
  </si>
  <si>
    <t>R0242</t>
  </si>
  <si>
    <t>2.174,26</t>
  </si>
  <si>
    <t>7.000,00</t>
  </si>
  <si>
    <t>352,00</t>
  </si>
  <si>
    <t>R0244</t>
  </si>
  <si>
    <t>Usluge tekućeg i investicijskog održavanja postrojenja i opre</t>
  </si>
  <si>
    <t>R0248</t>
  </si>
  <si>
    <t>Obvezni i preventivni zdravstveni pregledi zaposlenika</t>
  </si>
  <si>
    <t>R1296</t>
  </si>
  <si>
    <t>Uređaji</t>
  </si>
  <si>
    <t>R1296-01</t>
  </si>
  <si>
    <t>Aktivnost A100009</t>
  </si>
  <si>
    <t>Gradska sportska dvorana</t>
  </si>
  <si>
    <t>21.000,00</t>
  </si>
  <si>
    <t>248.263,84</t>
  </si>
  <si>
    <t>Izvor  3.</t>
  </si>
  <si>
    <t>Vlastiti prihodi</t>
  </si>
  <si>
    <t>3.605,78</t>
  </si>
  <si>
    <t>Izvor  3.1.</t>
  </si>
  <si>
    <t>Vlastiti prihodi  OŠ Gospić</t>
  </si>
  <si>
    <t>16.000,00</t>
  </si>
  <si>
    <t>R1216</t>
  </si>
  <si>
    <t>R1217</t>
  </si>
  <si>
    <t>R1218</t>
  </si>
  <si>
    <t>R1219</t>
  </si>
  <si>
    <t>R1220</t>
  </si>
  <si>
    <t>R1221</t>
  </si>
  <si>
    <t>Materijal i dijelovi za tekuće i investicijsko održavanje postrojenja i opreme</t>
  </si>
  <si>
    <t>R1222</t>
  </si>
  <si>
    <t>R1224</t>
  </si>
  <si>
    <t>Službena, radna i zaštitna odjeća i obuća</t>
  </si>
  <si>
    <t>R1225</t>
  </si>
  <si>
    <t>R1226</t>
  </si>
  <si>
    <t>R1227</t>
  </si>
  <si>
    <t>Sportska oprema</t>
  </si>
  <si>
    <t>244.658,06</t>
  </si>
  <si>
    <t>Izvor  5.3.</t>
  </si>
  <si>
    <t>Tekuće pomoći</t>
  </si>
  <si>
    <t>76.062,52</t>
  </si>
  <si>
    <t>R1227-01</t>
  </si>
  <si>
    <t>Ostali materijali za proizvodnju energije (ugljen, drva, teško ulje)</t>
  </si>
  <si>
    <t>168.595,54</t>
  </si>
  <si>
    <t>68.401,22</t>
  </si>
  <si>
    <t>R1219-03</t>
  </si>
  <si>
    <t>6.085,59</t>
  </si>
  <si>
    <t>R1219-01</t>
  </si>
  <si>
    <t>62.315,63</t>
  </si>
  <si>
    <t>24.112,57</t>
  </si>
  <si>
    <t>R1125-01</t>
  </si>
  <si>
    <t>1.222,41</t>
  </si>
  <si>
    <t>R1225-02</t>
  </si>
  <si>
    <t>22.890,16</t>
  </si>
  <si>
    <t>76.081,75</t>
  </si>
  <si>
    <t>R1219-02</t>
  </si>
  <si>
    <t>Aktivnost A100010</t>
  </si>
  <si>
    <t>Sufinanciranje prijevoza TUR</t>
  </si>
  <si>
    <t>48.000,00</t>
  </si>
  <si>
    <t>37.281,19</t>
  </si>
  <si>
    <t>8.000,00</t>
  </si>
  <si>
    <t>4.989,79</t>
  </si>
  <si>
    <t>R1229-02</t>
  </si>
  <si>
    <t>Ostali materijal</t>
  </si>
  <si>
    <t>3.919,79</t>
  </si>
  <si>
    <t>R1229-01</t>
  </si>
  <si>
    <t xml:space="preserve">Namirnice </t>
  </si>
  <si>
    <t>1.070,00</t>
  </si>
  <si>
    <t>40.000,00</t>
  </si>
  <si>
    <t>32.291,40</t>
  </si>
  <si>
    <t>R1229</t>
  </si>
  <si>
    <t>Tekući projekt T100002</t>
  </si>
  <si>
    <t>Redovna djelatnost škole izvan standarda</t>
  </si>
  <si>
    <t>142.109,00</t>
  </si>
  <si>
    <t>70.174,99</t>
  </si>
  <si>
    <t>60.909,00</t>
  </si>
  <si>
    <t>24.153,00</t>
  </si>
  <si>
    <t>R0199-01</t>
  </si>
  <si>
    <t>23.000,00</t>
  </si>
  <si>
    <t>41.036,89</t>
  </si>
  <si>
    <t>40,00</t>
  </si>
  <si>
    <t>R0273-01</t>
  </si>
  <si>
    <t>1.701,59</t>
  </si>
  <si>
    <t>R0273</t>
  </si>
  <si>
    <t>Ostali materijal za potrebe redovnog pos.</t>
  </si>
  <si>
    <t>1.016,20</t>
  </si>
  <si>
    <t>R0273-02</t>
  </si>
  <si>
    <t>Učenička zadruga</t>
  </si>
  <si>
    <t>685,39</t>
  </si>
  <si>
    <t>11.000,00</t>
  </si>
  <si>
    <t>9.186,45</t>
  </si>
  <si>
    <t>R0262</t>
  </si>
  <si>
    <t>30.108,85</t>
  </si>
  <si>
    <t>R0274</t>
  </si>
  <si>
    <t>424</t>
  </si>
  <si>
    <t xml:space="preserve">Knjige, umjetnička djela i ostale izložbene vrijednosti                                             </t>
  </si>
  <si>
    <t>R0267-03</t>
  </si>
  <si>
    <t>4241</t>
  </si>
  <si>
    <t>Knjige</t>
  </si>
  <si>
    <t>37.000,00</t>
  </si>
  <si>
    <t>4.985,10</t>
  </si>
  <si>
    <t>9.000,00</t>
  </si>
  <si>
    <t>R0255-01</t>
  </si>
  <si>
    <t>R0264-01</t>
  </si>
  <si>
    <t>R0264</t>
  </si>
  <si>
    <t>18.000,00</t>
  </si>
  <si>
    <t>R0281</t>
  </si>
  <si>
    <t>Osiguranje učenika</t>
  </si>
  <si>
    <t>Izvor  6.</t>
  </si>
  <si>
    <t>Donacije</t>
  </si>
  <si>
    <t>Izvor  6.1.</t>
  </si>
  <si>
    <t>Donacije PK</t>
  </si>
  <si>
    <t>R0281-02</t>
  </si>
  <si>
    <t>Izvor  7.</t>
  </si>
  <si>
    <t>Prihodi od prodaje nefinancijske imovine</t>
  </si>
  <si>
    <t>1.200,00</t>
  </si>
  <si>
    <t>Izvor  7.3.</t>
  </si>
  <si>
    <t>Prihodi od prodaje imovine PK</t>
  </si>
  <si>
    <t>R0267-01</t>
  </si>
  <si>
    <t>Tekući projekt T100003</t>
  </si>
  <si>
    <t>Ostale aktivnosti i projekti (vannastavni)</t>
  </si>
  <si>
    <t>167.250,00</t>
  </si>
  <si>
    <t>17.401,67</t>
  </si>
  <si>
    <t>14.580,00</t>
  </si>
  <si>
    <t>10.580,00</t>
  </si>
  <si>
    <t>R0271</t>
  </si>
  <si>
    <t xml:space="preserve">Prijevoz - ekskurzije                                                                               </t>
  </si>
  <si>
    <t>R0272</t>
  </si>
  <si>
    <t>Tuzemne članarine EKO škola</t>
  </si>
  <si>
    <t>50,00</t>
  </si>
  <si>
    <t>R0281-01</t>
  </si>
  <si>
    <t>152.620,00</t>
  </si>
  <si>
    <t>2.821,67</t>
  </si>
  <si>
    <t>324</t>
  </si>
  <si>
    <t xml:space="preserve">Naknade troškova osobama izvan radnog odnosa                                                        </t>
  </si>
  <si>
    <t>142.620,00</t>
  </si>
  <si>
    <t>R0279</t>
  </si>
  <si>
    <t>3241</t>
  </si>
  <si>
    <t>Naknade ostalih troškova - volonteri</t>
  </si>
  <si>
    <t>R0280</t>
  </si>
  <si>
    <t>Ostali nesp. rashodi poslovanja ŽSV</t>
  </si>
  <si>
    <t>Tekući projekt T100005</t>
  </si>
  <si>
    <t>Korak prema jednakosti (MZOS-EU)</t>
  </si>
  <si>
    <t>403.825,00</t>
  </si>
  <si>
    <t>276.589,04</t>
  </si>
  <si>
    <t>29.913,00</t>
  </si>
  <si>
    <t>23.388,86</t>
  </si>
  <si>
    <t>Izvor  1.2.</t>
  </si>
  <si>
    <t>Ostali opći prihodi</t>
  </si>
  <si>
    <t>28.765,00</t>
  </si>
  <si>
    <t>20.929,75</t>
  </si>
  <si>
    <t>22.594,00</t>
  </si>
  <si>
    <t>18.227,72</t>
  </si>
  <si>
    <t>R0150</t>
  </si>
  <si>
    <t>Plaće 8%</t>
  </si>
  <si>
    <t>2.444,00</t>
  </si>
  <si>
    <t>R0150-01</t>
  </si>
  <si>
    <t>Regres</t>
  </si>
  <si>
    <t>1.222,00</t>
  </si>
  <si>
    <t>R0156-05</t>
  </si>
  <si>
    <t>3.727,00</t>
  </si>
  <si>
    <t>2.702,03</t>
  </si>
  <si>
    <t>R0157-02</t>
  </si>
  <si>
    <t>Doprinos za zdravstvo</t>
  </si>
  <si>
    <t>1.148,00</t>
  </si>
  <si>
    <t>2.459,11</t>
  </si>
  <si>
    <t>R0152-03</t>
  </si>
  <si>
    <t>140,00</t>
  </si>
  <si>
    <t>R0152</t>
  </si>
  <si>
    <t>Prijevoz 8%</t>
  </si>
  <si>
    <t>1.459,11</t>
  </si>
  <si>
    <t>R0152-02</t>
  </si>
  <si>
    <t>Tečajevi i stručni ispiti</t>
  </si>
  <si>
    <t>860,00</t>
  </si>
  <si>
    <t>373.912,00</t>
  </si>
  <si>
    <t>253.200,18</t>
  </si>
  <si>
    <t>Izvor  5.6.</t>
  </si>
  <si>
    <t xml:space="preserve"> Prijenos sredstva EU</t>
  </si>
  <si>
    <t>359.560,00</t>
  </si>
  <si>
    <t>227.841,08</t>
  </si>
  <si>
    <t>282.406,00</t>
  </si>
  <si>
    <t>186.725,73</t>
  </si>
  <si>
    <t>R0156</t>
  </si>
  <si>
    <t>30.556,00</t>
  </si>
  <si>
    <t>R0156-01</t>
  </si>
  <si>
    <t>15.278,00</t>
  </si>
  <si>
    <t>R0156-04</t>
  </si>
  <si>
    <t>46.598,00</t>
  </si>
  <si>
    <t>31.115,35</t>
  </si>
  <si>
    <t>R0157</t>
  </si>
  <si>
    <t>14.352,00</t>
  </si>
  <si>
    <t>25.359,10</t>
  </si>
  <si>
    <t>R0152-04</t>
  </si>
  <si>
    <t>1.260,00</t>
  </si>
  <si>
    <t>R0161</t>
  </si>
  <si>
    <t>Naknade za prijevoz</t>
  </si>
  <si>
    <t>16.359,10</t>
  </si>
  <si>
    <t>R0156-06</t>
  </si>
  <si>
    <t>7.740,00</t>
  </si>
  <si>
    <t>Tekući projekt T100007</t>
  </si>
  <si>
    <t>Shema školskog voća i povrća</t>
  </si>
  <si>
    <t>33.000,00</t>
  </si>
  <si>
    <t>39.513,53</t>
  </si>
  <si>
    <t>R0163-01</t>
  </si>
  <si>
    <t>Tekući projekt T100008</t>
  </si>
  <si>
    <t>U zagrljaju zdrave prehrane</t>
  </si>
  <si>
    <t>142.630,00</t>
  </si>
  <si>
    <t>89.275,87</t>
  </si>
  <si>
    <t>R1017</t>
  </si>
  <si>
    <t>Tekući projekt T100009</t>
  </si>
  <si>
    <t>Udžbenici</t>
  </si>
  <si>
    <t>320.000,00</t>
  </si>
  <si>
    <t>R1228</t>
  </si>
  <si>
    <t>Tekući projekt T100011</t>
  </si>
  <si>
    <t>Projekt Škola</t>
  </si>
  <si>
    <t>R1228-01</t>
  </si>
  <si>
    <t>R1228-02</t>
  </si>
  <si>
    <t>R1228-03</t>
  </si>
  <si>
    <t xml:space="preserve">Sitni inventar </t>
  </si>
  <si>
    <t>R1228-04</t>
  </si>
  <si>
    <t xml:space="preserve">Ostale nespomenute usluge </t>
  </si>
  <si>
    <t>R1228-05</t>
  </si>
  <si>
    <t xml:space="preserve">Uredski namještaj </t>
  </si>
  <si>
    <t>202.608,51</t>
  </si>
  <si>
    <t>201.912,51</t>
  </si>
  <si>
    <t>168.558,24</t>
  </si>
  <si>
    <t>5.542,13</t>
  </si>
  <si>
    <t>804.59</t>
  </si>
  <si>
    <t>Polugodišnji izvještaj o izvršenju financijskog plana 2022.prema programskoj i ekonomskoj klasifikaciji te izvorima financiranja Osnovne škole dr. Jure Turić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</si>
</sst>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9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8"/>
      <color rgb="FF000000"/>
      <name val="Arimo"/>
      <charset val="238"/>
    </font>
    <font>
      <b/>
      <sz val="12"/>
      <color rgb="FF000000"/>
      <name val="Arimo"/>
      <family val="2"/>
    </font>
    <font>
      <sz val="8"/>
      <color rgb="FF000000"/>
      <name val="Arimo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m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0" fontId="30" fillId="33" borderId="17" xfId="0" applyFont="1" applyFill="1" applyBorder="1" applyAlignment="1">
      <alignment horizontal="left" wrapText="1" indent="1"/>
    </xf>
    <xf numFmtId="4" fontId="30" fillId="33" borderId="19" xfId="0" applyNumberFormat="1" applyFont="1" applyFill="1" applyBorder="1" applyAlignment="1">
      <alignment horizontal="right" wrapText="1" indent="1"/>
    </xf>
    <xf numFmtId="4" fontId="30" fillId="33" borderId="20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4" fontId="30" fillId="33" borderId="11" xfId="0" applyNumberFormat="1" applyFont="1" applyFill="1" applyBorder="1" applyAlignment="1">
      <alignment horizontal="left" wrapText="1" indent="1"/>
    </xf>
    <xf numFmtId="4" fontId="30" fillId="33" borderId="15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horizontal="right" wrapText="1"/>
    </xf>
    <xf numFmtId="0" fontId="37" fillId="33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41" fillId="33" borderId="11" xfId="0" applyNumberFormat="1" applyFont="1" applyFill="1" applyBorder="1" applyAlignment="1">
      <alignment horizontal="right" wrapText="1"/>
    </xf>
    <xf numFmtId="0" fontId="42" fillId="0" borderId="0" xfId="0" applyFont="1"/>
    <xf numFmtId="0" fontId="43" fillId="33" borderId="11" xfId="0" applyFont="1" applyFill="1" applyBorder="1" applyAlignment="1">
      <alignment horizontal="left" wrapText="1"/>
    </xf>
    <xf numFmtId="0" fontId="27" fillId="0" borderId="0" xfId="0" applyFont="1"/>
    <xf numFmtId="0" fontId="44" fillId="0" borderId="0" xfId="0" applyFont="1"/>
    <xf numFmtId="0" fontId="43" fillId="33" borderId="11" xfId="0" applyFont="1" applyFill="1" applyBorder="1" applyAlignment="1">
      <alignment horizontal="left" vertical="center" wrapText="1"/>
    </xf>
    <xf numFmtId="0" fontId="46" fillId="0" borderId="0" xfId="0" applyFont="1"/>
    <xf numFmtId="4" fontId="45" fillId="33" borderId="11" xfId="0" applyNumberFormat="1" applyFont="1" applyFill="1" applyBorder="1" applyAlignment="1">
      <alignment horizontal="right" wrapText="1" indent="1"/>
    </xf>
    <xf numFmtId="0" fontId="32" fillId="33" borderId="11" xfId="0" applyFont="1" applyFill="1" applyBorder="1" applyAlignment="1">
      <alignment horizontal="right" wrapText="1" indent="1"/>
    </xf>
    <xf numFmtId="0" fontId="36" fillId="33" borderId="11" xfId="0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right" wrapText="1"/>
    </xf>
    <xf numFmtId="0" fontId="37" fillId="33" borderId="11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48" fillId="33" borderId="11" xfId="0" applyFont="1" applyFill="1" applyBorder="1" applyAlignment="1">
      <alignment wrapText="1"/>
    </xf>
    <xf numFmtId="4" fontId="48" fillId="33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10" fillId="6" borderId="5" xfId="10" applyAlignment="1">
      <alignment horizontal="left" wrapText="1"/>
    </xf>
    <xf numFmtId="4" fontId="10" fillId="6" borderId="5" xfId="10" applyNumberFormat="1" applyAlignment="1">
      <alignment wrapText="1"/>
    </xf>
    <xf numFmtId="0" fontId="10" fillId="6" borderId="5" xfId="10" applyAlignment="1">
      <alignment horizontal="right" wrapText="1"/>
    </xf>
    <xf numFmtId="0" fontId="10" fillId="6" borderId="5" xfId="10" applyAlignment="1">
      <alignment horizont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shrinkToFit="1"/>
    </xf>
    <xf numFmtId="0" fontId="51" fillId="0" borderId="0" xfId="42"/>
    <xf numFmtId="0" fontId="51" fillId="37" borderId="22" xfId="42" applyNumberFormat="1" applyFont="1" applyFill="1" applyBorder="1" applyAlignment="1" applyProtection="1">
      <alignment wrapText="1"/>
      <protection locked="0"/>
    </xf>
    <xf numFmtId="0" fontId="54" fillId="38" borderId="22" xfId="42" applyNumberFormat="1" applyFont="1" applyFill="1" applyBorder="1" applyAlignment="1" applyProtection="1">
      <alignment horizontal="right" vertical="center" wrapText="1"/>
    </xf>
    <xf numFmtId="2" fontId="54" fillId="38" borderId="22" xfId="42" applyNumberFormat="1" applyFont="1" applyFill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wrapText="1"/>
      <protection locked="0"/>
    </xf>
    <xf numFmtId="0" fontId="7" fillId="3" borderId="22" xfId="7" applyNumberFormat="1" applyBorder="1" applyAlignment="1" applyProtection="1">
      <alignment horizontal="right" vertical="center" wrapText="1"/>
    </xf>
    <xf numFmtId="2" fontId="7" fillId="3" borderId="22" xfId="7" applyNumberFormat="1" applyBorder="1" applyAlignment="1" applyProtection="1">
      <alignment horizontal="right" vertical="center" wrapText="1"/>
    </xf>
    <xf numFmtId="0" fontId="52" fillId="37" borderId="22" xfId="42" applyNumberFormat="1" applyFont="1" applyFill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left" vertical="center" wrapText="1"/>
    </xf>
    <xf numFmtId="4" fontId="53" fillId="37" borderId="22" xfId="42" applyNumberFormat="1" applyFont="1" applyFill="1" applyBorder="1" applyAlignment="1" applyProtection="1">
      <alignment horizontal="right" vertical="center" wrapText="1"/>
    </xf>
    <xf numFmtId="0" fontId="35" fillId="0" borderId="22" xfId="0" applyFont="1" applyBorder="1" applyAlignment="1">
      <alignment horizontal="left" wrapText="1"/>
    </xf>
    <xf numFmtId="0" fontId="7" fillId="3" borderId="22" xfId="7" applyBorder="1" applyAlignment="1">
      <alignment horizontal="left" wrapText="1"/>
    </xf>
    <xf numFmtId="0" fontId="35" fillId="0" borderId="22" xfId="0" applyFont="1" applyBorder="1" applyAlignment="1">
      <alignment horizontal="left" shrinkToFit="1"/>
    </xf>
    <xf numFmtId="0" fontId="51" fillId="37" borderId="22" xfId="42" applyNumberFormat="1" applyFont="1" applyFill="1" applyBorder="1" applyAlignment="1" applyProtection="1">
      <alignment shrinkToFit="1"/>
      <protection locked="0"/>
    </xf>
    <xf numFmtId="0" fontId="53" fillId="37" borderId="22" xfId="42" applyNumberFormat="1" applyFont="1" applyFill="1" applyBorder="1" applyAlignment="1" applyProtection="1">
      <alignment horizontal="right" vertical="center" shrinkToFit="1"/>
    </xf>
    <xf numFmtId="0" fontId="58" fillId="37" borderId="22" xfId="42" applyNumberFormat="1" applyFont="1" applyFill="1" applyBorder="1" applyAlignment="1" applyProtection="1">
      <alignment wrapText="1"/>
      <protection locked="0"/>
    </xf>
    <xf numFmtId="0" fontId="53" fillId="8" borderId="8" xfId="15" applyNumberFormat="1" applyFont="1" applyAlignment="1" applyProtection="1">
      <alignment horizontal="right" vertical="center" wrapText="1"/>
    </xf>
    <xf numFmtId="2" fontId="54" fillId="38" borderId="22" xfId="43" applyNumberFormat="1" applyFont="1" applyFill="1" applyBorder="1" applyAlignment="1" applyProtection="1">
      <alignment horizontal="right" vertical="center" wrapText="1"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2" fillId="37" borderId="22" xfId="42" applyNumberFormat="1" applyFont="1" applyFill="1" applyBorder="1" applyAlignment="1" applyProtection="1">
      <alignment horizontal="right" vertical="center" wrapText="1"/>
    </xf>
    <xf numFmtId="0" fontId="59" fillId="37" borderId="24" xfId="42" applyNumberFormat="1" applyFont="1" applyFill="1" applyBorder="1" applyAlignment="1" applyProtection="1">
      <alignment wrapText="1"/>
      <protection locked="0"/>
    </xf>
    <xf numFmtId="0" fontId="16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53" fillId="37" borderId="22" xfId="42" applyNumberFormat="1" applyFont="1" applyFill="1" applyBorder="1" applyAlignment="1" applyProtection="1">
      <alignment horizontal="right" vertical="center" wrapText="1"/>
    </xf>
    <xf numFmtId="4" fontId="53" fillId="37" borderId="22" xfId="42" applyNumberFormat="1" applyFont="1" applyFill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left" vertical="center" wrapText="1"/>
    </xf>
    <xf numFmtId="4" fontId="52" fillId="37" borderId="22" xfId="42" applyNumberFormat="1" applyFont="1" applyFill="1" applyBorder="1" applyAlignment="1" applyProtection="1">
      <alignment horizontal="right" vertical="center" wrapText="1"/>
    </xf>
    <xf numFmtId="0" fontId="52" fillId="37" borderId="22" xfId="42" applyNumberFormat="1" applyFont="1" applyFill="1" applyBorder="1" applyAlignment="1" applyProtection="1">
      <alignment horizontal="left" vertical="center" wrapText="1"/>
    </xf>
    <xf numFmtId="4" fontId="53" fillId="37" borderId="24" xfId="42" applyNumberFormat="1" applyFont="1" applyFill="1" applyBorder="1" applyAlignment="1" applyProtection="1">
      <alignment horizontal="right" vertical="center" wrapText="1"/>
    </xf>
    <xf numFmtId="0" fontId="53" fillId="37" borderId="23" xfId="42" applyNumberFormat="1" applyFont="1" applyFill="1" applyBorder="1" applyAlignment="1" applyProtection="1">
      <alignment horizontal="right" vertical="center" wrapText="1"/>
    </xf>
    <xf numFmtId="0" fontId="8" fillId="4" borderId="22" xfId="8" applyNumberFormat="1" applyBorder="1" applyAlignment="1" applyProtection="1">
      <alignment horizontal="left" vertical="center" wrapText="1"/>
    </xf>
    <xf numFmtId="4" fontId="55" fillId="37" borderId="22" xfId="42" applyNumberFormat="1" applyFont="1" applyFill="1" applyBorder="1" applyAlignment="1" applyProtection="1">
      <alignment horizontal="right" vertical="center" wrapText="1"/>
    </xf>
    <xf numFmtId="0" fontId="55" fillId="37" borderId="22" xfId="42" applyNumberFormat="1" applyFont="1" applyFill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left" vertical="center" wrapText="1"/>
    </xf>
    <xf numFmtId="4" fontId="7" fillId="3" borderId="22" xfId="7" applyNumberFormat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right" vertical="center" wrapText="1"/>
    </xf>
    <xf numFmtId="0" fontId="54" fillId="38" borderId="22" xfId="42" applyNumberFormat="1" applyFont="1" applyFill="1" applyBorder="1" applyAlignment="1" applyProtection="1">
      <alignment horizontal="left" vertical="center" wrapText="1"/>
    </xf>
    <xf numFmtId="4" fontId="54" fillId="38" borderId="22" xfId="42" applyNumberFormat="1" applyFont="1" applyFill="1" applyBorder="1" applyAlignment="1" applyProtection="1">
      <alignment horizontal="right" vertical="center" wrapText="1"/>
    </xf>
    <xf numFmtId="0" fontId="54" fillId="38" borderId="22" xfId="42" applyNumberFormat="1" applyFont="1" applyFill="1" applyBorder="1" applyAlignment="1" applyProtection="1">
      <alignment horizontal="right" vertical="center" wrapText="1"/>
    </xf>
    <xf numFmtId="0" fontId="56" fillId="37" borderId="22" xfId="42" applyNumberFormat="1" applyFont="1" applyFill="1" applyBorder="1" applyAlignment="1" applyProtection="1">
      <alignment horizontal="center" vertical="center" wrapText="1"/>
    </xf>
    <xf numFmtId="0" fontId="56" fillId="37" borderId="22" xfId="42" applyNumberFormat="1" applyFont="1" applyFill="1" applyBorder="1" applyAlignment="1" applyProtection="1">
      <alignment horizontal="left" vertical="center" wrapText="1"/>
    </xf>
    <xf numFmtId="0" fontId="60" fillId="37" borderId="22" xfId="42" applyNumberFormat="1" applyFont="1" applyFill="1" applyBorder="1" applyAlignment="1" applyProtection="1">
      <alignment horizontal="center" vertical="center" wrapText="1"/>
    </xf>
    <xf numFmtId="0" fontId="53" fillId="8" borderId="8" xfId="15" applyNumberFormat="1" applyFont="1" applyAlignment="1" applyProtection="1">
      <alignment horizontal="left" vertical="center" wrapText="1"/>
    </xf>
    <xf numFmtId="0" fontId="53" fillId="8" borderId="8" xfId="15" applyNumberFormat="1" applyFont="1" applyAlignment="1" applyProtection="1">
      <alignment horizontal="right" vertical="center" wrapText="1"/>
    </xf>
    <xf numFmtId="4" fontId="57" fillId="37" borderId="22" xfId="42" applyNumberFormat="1" applyFont="1" applyFill="1" applyBorder="1" applyAlignment="1" applyProtection="1">
      <alignment horizontal="right" vertical="center" wrapText="1"/>
    </xf>
    <xf numFmtId="0" fontId="57" fillId="37" borderId="22" xfId="42" applyNumberFormat="1" applyFont="1" applyFill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left" vertical="center" shrinkToFit="1"/>
    </xf>
    <xf numFmtId="0" fontId="53" fillId="37" borderId="22" xfId="42" applyNumberFormat="1" applyFont="1" applyFill="1" applyBorder="1" applyAlignment="1" applyProtection="1">
      <alignment horizontal="left" vertical="distributed" shrinkToFit="1"/>
    </xf>
    <xf numFmtId="0" fontId="53" fillId="37" borderId="22" xfId="42" applyNumberFormat="1" applyFont="1" applyFill="1" applyBorder="1" applyAlignment="1" applyProtection="1">
      <alignment horizontal="right" vertical="center" shrinkToFit="1"/>
    </xf>
    <xf numFmtId="0" fontId="53" fillId="37" borderId="22" xfId="42" applyNumberFormat="1" applyFont="1" applyFill="1" applyBorder="1" applyAlignment="1" applyProtection="1">
      <alignment horizontal="left" vertical="distributed" wrapText="1"/>
    </xf>
    <xf numFmtId="4" fontId="53" fillId="37" borderId="22" xfId="42" applyNumberFormat="1" applyFont="1" applyFill="1" applyBorder="1" applyAlignment="1" applyProtection="1">
      <alignment horizontal="right" vertical="center" shrinkToFit="1"/>
    </xf>
    <xf numFmtId="0" fontId="52" fillId="37" borderId="22" xfId="42" applyNumberFormat="1" applyFont="1" applyFill="1" applyBorder="1" applyAlignment="1" applyProtection="1">
      <alignment horizontal="left" vertical="distributed" wrapText="1"/>
    </xf>
    <xf numFmtId="0" fontId="7" fillId="3" borderId="22" xfId="7" applyNumberFormat="1" applyBorder="1" applyAlignment="1" applyProtection="1">
      <alignment horizontal="left" vertical="distributed" wrapText="1"/>
    </xf>
    <xf numFmtId="4" fontId="52" fillId="37" borderId="24" xfId="42" applyNumberFormat="1" applyFont="1" applyFill="1" applyBorder="1" applyAlignment="1" applyProtection="1">
      <alignment horizontal="right" vertical="center" wrapText="1"/>
    </xf>
    <xf numFmtId="4" fontId="52" fillId="37" borderId="23" xfId="42" applyNumberFormat="1" applyFont="1" applyFill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left" vertical="center" shrinkToFi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no 2" xfId="42" xr:uid="{6B31A629-E2F3-412E-BA8C-D83C1DCBB156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workbookViewId="0">
      <selection activeCell="G35" sqref="G35"/>
    </sheetView>
  </sheetViews>
  <sheetFormatPr baseColWidth="10" defaultColWidth="9.1640625" defaultRowHeight="11"/>
  <cols>
    <col min="1" max="1" width="30.33203125" style="14" customWidth="1"/>
    <col min="2" max="5" width="12.6640625" style="14" customWidth="1"/>
    <col min="6" max="6" width="8.33203125" style="14" customWidth="1"/>
    <col min="7" max="7" width="9.5" style="14" customWidth="1"/>
    <col min="8" max="16384" width="9.1640625" style="14"/>
  </cols>
  <sheetData>
    <row r="1" spans="1:7">
      <c r="A1" s="94" t="s">
        <v>104</v>
      </c>
      <c r="B1" s="95"/>
      <c r="C1" s="95"/>
      <c r="D1" s="95"/>
      <c r="E1" s="95"/>
      <c r="F1" s="95"/>
      <c r="G1" s="95"/>
    </row>
    <row r="2" spans="1:7" ht="23.25" customHeight="1">
      <c r="A2" s="95"/>
      <c r="B2" s="95"/>
      <c r="C2" s="95"/>
      <c r="D2" s="95"/>
      <c r="E2" s="95"/>
      <c r="F2" s="95"/>
      <c r="G2" s="95"/>
    </row>
    <row r="4" spans="1:7" ht="15">
      <c r="A4" s="96" t="s">
        <v>105</v>
      </c>
      <c r="B4" s="97"/>
      <c r="C4" s="97"/>
      <c r="D4" s="97"/>
      <c r="E4" s="97"/>
      <c r="F4" s="97"/>
      <c r="G4" s="97"/>
    </row>
    <row r="7" spans="1:7">
      <c r="A7" s="14" t="s">
        <v>103</v>
      </c>
    </row>
    <row r="10" spans="1:7" ht="16.5" customHeight="1">
      <c r="A10" s="91" t="s">
        <v>111</v>
      </c>
      <c r="B10" s="91"/>
      <c r="C10" s="91"/>
      <c r="D10" s="91"/>
      <c r="E10" s="91"/>
      <c r="F10" s="91"/>
      <c r="G10" s="91"/>
    </row>
    <row r="11" spans="1:7" ht="16.5" customHeight="1">
      <c r="A11" s="15"/>
      <c r="B11" s="15"/>
      <c r="C11" s="15"/>
      <c r="D11" s="15"/>
      <c r="E11" s="15"/>
      <c r="F11" s="15"/>
      <c r="G11" s="15"/>
    </row>
    <row r="12" spans="1:7">
      <c r="A12" s="14" t="s">
        <v>7</v>
      </c>
    </row>
    <row r="13" spans="1:7" s="16" customFormat="1" ht="12" thickBot="1">
      <c r="A13" s="14"/>
      <c r="B13" s="14"/>
      <c r="C13" s="14"/>
      <c r="D13" s="14"/>
      <c r="E13" s="14"/>
      <c r="F13" s="14"/>
      <c r="G13" s="14"/>
    </row>
    <row r="14" spans="1:7" ht="37" thickBot="1">
      <c r="A14" s="17" t="s">
        <v>0</v>
      </c>
      <c r="B14" s="17" t="s">
        <v>106</v>
      </c>
      <c r="C14" s="17" t="s">
        <v>102</v>
      </c>
      <c r="D14" s="17" t="s">
        <v>101</v>
      </c>
      <c r="E14" s="17" t="s">
        <v>107</v>
      </c>
      <c r="F14" s="17" t="s">
        <v>5</v>
      </c>
      <c r="G14" s="17" t="s">
        <v>6</v>
      </c>
    </row>
    <row r="15" spans="1:7" ht="12">
      <c r="A15" s="27" t="s">
        <v>8</v>
      </c>
      <c r="B15" s="19">
        <v>8191834</v>
      </c>
      <c r="C15" s="19">
        <v>18916057</v>
      </c>
      <c r="D15" s="19">
        <v>18916057</v>
      </c>
      <c r="E15" s="19">
        <v>9266943.0299999993</v>
      </c>
      <c r="F15" s="19">
        <f>E15/B15*100</f>
        <v>113.12415546994725</v>
      </c>
      <c r="G15" s="20">
        <f>E15/D15*100</f>
        <v>48.9898239892172</v>
      </c>
    </row>
    <row r="16" spans="1:7" ht="12">
      <c r="A16" s="27" t="s">
        <v>27</v>
      </c>
      <c r="B16" s="31">
        <v>1019</v>
      </c>
      <c r="C16" s="31">
        <v>1200</v>
      </c>
      <c r="D16" s="31">
        <v>1200</v>
      </c>
      <c r="E16" s="19">
        <v>609.73</v>
      </c>
      <c r="F16" s="19">
        <f>E16/B16*100</f>
        <v>59.836113837095198</v>
      </c>
      <c r="G16" s="20">
        <f t="shared" ref="G16:G20" si="0">E16/D16*100</f>
        <v>50.810833333333335</v>
      </c>
    </row>
    <row r="17" spans="1:7" ht="12">
      <c r="A17" s="27" t="s">
        <v>92</v>
      </c>
      <c r="B17" s="19">
        <f>SUM(B15:B16)</f>
        <v>8192853</v>
      </c>
      <c r="C17" s="19">
        <f>SUM(C15:C16)</f>
        <v>18917257</v>
      </c>
      <c r="D17" s="19">
        <f>SUM(D15:D16)</f>
        <v>18917257</v>
      </c>
      <c r="E17" s="19">
        <f>SUM(E15:E16)</f>
        <v>9267552.7599999998</v>
      </c>
      <c r="F17" s="19">
        <f t="shared" ref="F17:F20" si="1">E17/B17*100</f>
        <v>113.11752767930781</v>
      </c>
      <c r="G17" s="20">
        <f t="shared" si="0"/>
        <v>48.989939503385713</v>
      </c>
    </row>
    <row r="18" spans="1:7" ht="12">
      <c r="A18" s="27" t="s">
        <v>32</v>
      </c>
      <c r="B18" s="19">
        <v>8337527</v>
      </c>
      <c r="C18" s="31">
        <v>18304606</v>
      </c>
      <c r="D18" s="31">
        <v>18304606</v>
      </c>
      <c r="E18" s="19">
        <v>9165448.9299999997</v>
      </c>
      <c r="F18" s="19">
        <f t="shared" si="1"/>
        <v>109.9300659536095</v>
      </c>
      <c r="G18" s="20">
        <f t="shared" si="0"/>
        <v>50.071817607000114</v>
      </c>
    </row>
    <row r="19" spans="1:7" ht="12">
      <c r="A19" s="27" t="s">
        <v>78</v>
      </c>
      <c r="B19" s="19">
        <v>2108</v>
      </c>
      <c r="C19" s="31">
        <v>612651</v>
      </c>
      <c r="D19" s="31">
        <v>612651</v>
      </c>
      <c r="E19" s="19">
        <v>47768.88</v>
      </c>
      <c r="F19" s="19">
        <f t="shared" si="1"/>
        <v>2266.0759013282732</v>
      </c>
      <c r="G19" s="20">
        <f t="shared" si="0"/>
        <v>7.7970785977661006</v>
      </c>
    </row>
    <row r="20" spans="1:7" ht="13" thickBot="1">
      <c r="A20" s="28" t="s">
        <v>93</v>
      </c>
      <c r="B20" s="22">
        <f>SUM(B18:B19)</f>
        <v>8339635</v>
      </c>
      <c r="C20" s="32">
        <f>SUM(C18:C19)</f>
        <v>18917257</v>
      </c>
      <c r="D20" s="32">
        <f>SUM(D18:D19)</f>
        <v>18917257</v>
      </c>
      <c r="E20" s="22">
        <f>SUM(E18:E19)</f>
        <v>9213217.8100000005</v>
      </c>
      <c r="F20" s="19">
        <f t="shared" si="1"/>
        <v>110.47507247019803</v>
      </c>
      <c r="G20" s="20">
        <f t="shared" si="0"/>
        <v>48.702715250947854</v>
      </c>
    </row>
    <row r="21" spans="1:7" ht="13" thickBot="1">
      <c r="A21" s="29" t="s">
        <v>91</v>
      </c>
      <c r="B21" s="23">
        <f>B17-B20</f>
        <v>-146782</v>
      </c>
      <c r="C21" s="23">
        <f t="shared" ref="C21:E21" si="2">C17-C20</f>
        <v>0</v>
      </c>
      <c r="D21" s="23">
        <f t="shared" si="2"/>
        <v>0</v>
      </c>
      <c r="E21" s="23">
        <f t="shared" si="2"/>
        <v>54334.949999999255</v>
      </c>
      <c r="F21" s="23"/>
      <c r="G21" s="23"/>
    </row>
    <row r="22" spans="1:7">
      <c r="A22" s="16"/>
    </row>
    <row r="23" spans="1:7">
      <c r="A23" s="16"/>
    </row>
    <row r="24" spans="1:7" ht="12">
      <c r="A24" s="16" t="s">
        <v>94</v>
      </c>
    </row>
    <row r="25" spans="1:7" ht="12" thickBot="1">
      <c r="A25" s="16"/>
    </row>
    <row r="26" spans="1:7" ht="37" thickBot="1">
      <c r="A26" s="17" t="s">
        <v>0</v>
      </c>
      <c r="B26" s="17" t="s">
        <v>106</v>
      </c>
      <c r="C26" s="17" t="s">
        <v>2</v>
      </c>
      <c r="D26" s="17" t="s">
        <v>3</v>
      </c>
      <c r="E26" s="17" t="s">
        <v>107</v>
      </c>
      <c r="F26" s="17" t="s">
        <v>5</v>
      </c>
      <c r="G26" s="17" t="s">
        <v>6</v>
      </c>
    </row>
    <row r="27" spans="1:7" ht="12">
      <c r="A27" s="27" t="s">
        <v>95</v>
      </c>
      <c r="B27" s="19">
        <v>0</v>
      </c>
      <c r="C27" s="18">
        <v>0</v>
      </c>
      <c r="D27" s="19">
        <v>0</v>
      </c>
      <c r="E27" s="19">
        <v>17430</v>
      </c>
      <c r="F27" s="19" t="e">
        <f>E27/B27*100</f>
        <v>#DIV/0!</v>
      </c>
      <c r="G27" s="20"/>
    </row>
    <row r="28" spans="1:7" ht="13" thickBot="1">
      <c r="A28" s="27" t="s">
        <v>96</v>
      </c>
      <c r="B28" s="18">
        <v>0</v>
      </c>
      <c r="C28" s="18">
        <v>0</v>
      </c>
      <c r="D28" s="21">
        <v>0</v>
      </c>
      <c r="E28" s="21">
        <v>0</v>
      </c>
      <c r="F28" s="19"/>
      <c r="G28" s="20"/>
    </row>
    <row r="29" spans="1:7" ht="13" thickBot="1">
      <c r="A29" s="29" t="s">
        <v>97</v>
      </c>
      <c r="B29" s="23"/>
      <c r="C29" s="24"/>
      <c r="D29" s="23"/>
      <c r="E29" s="23">
        <v>17430</v>
      </c>
      <c r="F29" s="23"/>
      <c r="G29" s="23"/>
    </row>
    <row r="30" spans="1:7">
      <c r="A30" s="16"/>
    </row>
    <row r="31" spans="1:7">
      <c r="A31" s="16"/>
    </row>
    <row r="32" spans="1:7" ht="24">
      <c r="A32" s="16" t="s">
        <v>98</v>
      </c>
    </row>
    <row r="33" spans="1:7" ht="12" thickBot="1">
      <c r="A33" s="16"/>
    </row>
    <row r="34" spans="1:7" ht="37" thickBot="1">
      <c r="A34" s="17" t="s">
        <v>0</v>
      </c>
      <c r="B34" s="17" t="s">
        <v>108</v>
      </c>
      <c r="C34" s="17" t="s">
        <v>2</v>
      </c>
      <c r="D34" s="17" t="s">
        <v>3</v>
      </c>
      <c r="E34" s="17" t="s">
        <v>107</v>
      </c>
      <c r="F34" s="17" t="s">
        <v>5</v>
      </c>
      <c r="G34" s="17" t="s">
        <v>6</v>
      </c>
    </row>
    <row r="35" spans="1:7" ht="12">
      <c r="A35" s="27" t="s">
        <v>100</v>
      </c>
      <c r="B35" s="19">
        <v>116372</v>
      </c>
      <c r="C35" s="19">
        <v>0</v>
      </c>
      <c r="D35" s="19">
        <v>0</v>
      </c>
      <c r="E35" s="19">
        <v>-111189.7</v>
      </c>
      <c r="F35" s="19"/>
      <c r="G35" s="20" t="e">
        <f>E35/D35*100</f>
        <v>#DIV/0!</v>
      </c>
    </row>
    <row r="36" spans="1:7">
      <c r="A36" s="16"/>
    </row>
    <row r="37" spans="1:7">
      <c r="A37" s="16"/>
    </row>
    <row r="38" spans="1:7" ht="12" thickBot="1">
      <c r="A38" s="16"/>
    </row>
    <row r="39" spans="1:7" ht="39.75" customHeight="1" thickBot="1">
      <c r="A39" s="30" t="s">
        <v>99</v>
      </c>
      <c r="B39" s="25"/>
      <c r="C39" s="25"/>
      <c r="D39" s="25"/>
      <c r="E39" s="25"/>
      <c r="F39" s="26"/>
      <c r="G39" s="23" t="e">
        <f>E39/D39*100</f>
        <v>#DIV/0!</v>
      </c>
    </row>
    <row r="40" spans="1:7">
      <c r="A40" s="16"/>
    </row>
    <row r="41" spans="1:7">
      <c r="A41" s="16"/>
    </row>
    <row r="42" spans="1:7" ht="62.25" customHeight="1">
      <c r="A42" s="92" t="s">
        <v>112</v>
      </c>
      <c r="B42" s="92"/>
      <c r="C42" s="92"/>
      <c r="D42" s="92"/>
      <c r="E42" s="92"/>
      <c r="F42" s="92"/>
      <c r="G42" s="92"/>
    </row>
    <row r="43" spans="1:7" ht="10.5" customHeight="1">
      <c r="A43" s="93"/>
      <c r="B43" s="93"/>
      <c r="C43" s="93"/>
      <c r="D43" s="93"/>
      <c r="E43" s="93"/>
      <c r="F43" s="93"/>
      <c r="G43" s="93"/>
    </row>
    <row r="44" spans="1:7" ht="10.5" customHeight="1">
      <c r="A44" s="93"/>
      <c r="B44" s="93"/>
      <c r="C44" s="93"/>
      <c r="D44" s="93"/>
      <c r="E44" s="93"/>
      <c r="F44" s="93"/>
      <c r="G44" s="93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showGridLines="0" tabSelected="1" zoomScaleNormal="100" workbookViewId="0">
      <selection activeCell="L90" sqref="L90"/>
    </sheetView>
  </sheetViews>
  <sheetFormatPr baseColWidth="10" defaultColWidth="8.83203125" defaultRowHeight="12"/>
  <cols>
    <col min="1" max="1" width="28" style="2" customWidth="1"/>
    <col min="2" max="2" width="13.1640625" style="10" bestFit="1" customWidth="1"/>
    <col min="3" max="3" width="15.33203125" style="10" customWidth="1"/>
    <col min="4" max="4" width="14.5" style="10" customWidth="1"/>
    <col min="5" max="5" width="13.1640625" style="10" bestFit="1" customWidth="1"/>
    <col min="6" max="6" width="9.1640625" style="10" customWidth="1"/>
    <col min="7" max="7" width="7.83203125" style="10" customWidth="1"/>
    <col min="8" max="16384" width="8.83203125" style="7"/>
  </cols>
  <sheetData>
    <row r="1" spans="1:7" s="2" customFormat="1" ht="56.25" customHeight="1" thickBot="1">
      <c r="A1" s="1" t="s">
        <v>109</v>
      </c>
      <c r="B1" s="98" t="s">
        <v>110</v>
      </c>
      <c r="C1" s="99"/>
      <c r="D1" s="99"/>
      <c r="E1" s="99"/>
      <c r="F1" s="99"/>
      <c r="G1" s="100"/>
    </row>
    <row r="2" spans="1:7" ht="25.5" customHeight="1">
      <c r="A2" s="3" t="s">
        <v>0</v>
      </c>
      <c r="B2" s="44" t="s">
        <v>113</v>
      </c>
      <c r="C2" s="4" t="s">
        <v>127</v>
      </c>
      <c r="D2" s="4" t="s">
        <v>126</v>
      </c>
      <c r="E2" s="4" t="s">
        <v>114</v>
      </c>
      <c r="F2" s="5" t="s">
        <v>5</v>
      </c>
      <c r="G2" s="6" t="s">
        <v>6</v>
      </c>
    </row>
    <row r="3" spans="1:7">
      <c r="A3" s="3" t="s">
        <v>7</v>
      </c>
      <c r="B3" s="4"/>
      <c r="C3" s="4"/>
      <c r="D3" s="4"/>
      <c r="E3" s="4"/>
      <c r="F3" s="4"/>
      <c r="G3" s="9"/>
    </row>
    <row r="4" spans="1:7" s="47" customFormat="1" ht="15">
      <c r="A4" s="45" t="s">
        <v>8</v>
      </c>
      <c r="B4" s="46">
        <v>8191834</v>
      </c>
      <c r="C4" s="46">
        <v>18916057</v>
      </c>
      <c r="D4" s="46">
        <v>18916057</v>
      </c>
      <c r="E4" s="46">
        <v>9266943.0299999993</v>
      </c>
      <c r="F4" s="46">
        <f>E4/B4*100</f>
        <v>113.12415546994725</v>
      </c>
      <c r="G4" s="46">
        <f>E4/D4*100</f>
        <v>48.9898239892172</v>
      </c>
    </row>
    <row r="5" spans="1:7" ht="24">
      <c r="A5" s="3" t="s">
        <v>9</v>
      </c>
      <c r="B5" s="4">
        <v>6514001</v>
      </c>
      <c r="C5" s="4">
        <v>15410509</v>
      </c>
      <c r="D5" s="4">
        <v>15410509</v>
      </c>
      <c r="E5" s="4">
        <f>SUM(E6,E8,E11,E13)</f>
        <v>7283665.7800000003</v>
      </c>
      <c r="F5" s="9">
        <f>E5/B5*100</f>
        <v>111.81554592945258</v>
      </c>
      <c r="G5" s="9">
        <f>E5/D5*100</f>
        <v>47.264277773044356</v>
      </c>
    </row>
    <row r="6" spans="1:7">
      <c r="A6" s="3" t="s">
        <v>10</v>
      </c>
      <c r="B6" s="4">
        <v>0</v>
      </c>
      <c r="C6" s="4">
        <v>142620</v>
      </c>
      <c r="D6" s="4">
        <v>142620</v>
      </c>
      <c r="E6" s="4">
        <v>0</v>
      </c>
      <c r="F6" s="4" t="e">
        <f t="shared" ref="F6:F34" si="0">E6/B6*100</f>
        <v>#DIV/0!</v>
      </c>
      <c r="G6" s="4">
        <f t="shared" ref="G6:G29" si="1">E6/D6*100</f>
        <v>0</v>
      </c>
    </row>
    <row r="7" spans="1:7" ht="24">
      <c r="A7" s="8" t="s">
        <v>11</v>
      </c>
      <c r="B7" s="9">
        <v>0</v>
      </c>
      <c r="C7" s="9">
        <v>142620</v>
      </c>
      <c r="D7" s="9">
        <v>142620</v>
      </c>
      <c r="E7" s="9">
        <v>0</v>
      </c>
      <c r="F7" s="9" t="e">
        <f t="shared" si="0"/>
        <v>#DIV/0!</v>
      </c>
      <c r="G7" s="9">
        <f t="shared" si="1"/>
        <v>0</v>
      </c>
    </row>
    <row r="8" spans="1:7" ht="24">
      <c r="A8" s="3" t="s">
        <v>12</v>
      </c>
      <c r="B8" s="4">
        <v>6259793</v>
      </c>
      <c r="C8" s="4">
        <v>14721434</v>
      </c>
      <c r="D8" s="4">
        <v>14721434</v>
      </c>
      <c r="E8" s="4">
        <v>6932370.8600000003</v>
      </c>
      <c r="F8" s="4">
        <f t="shared" si="0"/>
        <v>110.74441055798492</v>
      </c>
      <c r="G8" s="4">
        <f t="shared" si="1"/>
        <v>47.090323266062263</v>
      </c>
    </row>
    <row r="9" spans="1:7" ht="24">
      <c r="A9" s="8" t="s">
        <v>13</v>
      </c>
      <c r="B9" s="9">
        <v>6259793</v>
      </c>
      <c r="C9" s="9">
        <v>14401434</v>
      </c>
      <c r="D9" s="9">
        <v>14401434</v>
      </c>
      <c r="E9" s="9">
        <v>6932370.8600000003</v>
      </c>
      <c r="F9" s="9">
        <f t="shared" si="0"/>
        <v>110.74441055798492</v>
      </c>
      <c r="G9" s="9">
        <f t="shared" si="1"/>
        <v>48.136670695432137</v>
      </c>
    </row>
    <row r="10" spans="1:7" ht="24">
      <c r="A10" s="8" t="s">
        <v>14</v>
      </c>
      <c r="B10" s="9">
        <v>0</v>
      </c>
      <c r="C10" s="9">
        <v>320000</v>
      </c>
      <c r="D10" s="9">
        <v>320000</v>
      </c>
      <c r="E10" s="9">
        <v>0</v>
      </c>
      <c r="F10" s="9" t="e">
        <f t="shared" si="0"/>
        <v>#DIV/0!</v>
      </c>
      <c r="G10" s="9">
        <f t="shared" si="1"/>
        <v>0</v>
      </c>
    </row>
    <row r="11" spans="1:7">
      <c r="A11" s="3" t="s">
        <v>115</v>
      </c>
      <c r="B11" s="4">
        <v>54394</v>
      </c>
      <c r="C11" s="4">
        <v>142630</v>
      </c>
      <c r="D11" s="4">
        <v>142630</v>
      </c>
      <c r="E11" s="4">
        <v>0</v>
      </c>
      <c r="F11" s="9">
        <f t="shared" si="0"/>
        <v>0</v>
      </c>
      <c r="G11" s="9">
        <f t="shared" si="1"/>
        <v>0</v>
      </c>
    </row>
    <row r="12" spans="1:7">
      <c r="A12" s="8" t="s">
        <v>116</v>
      </c>
      <c r="B12" s="9">
        <v>54394</v>
      </c>
      <c r="C12" s="9">
        <v>142630</v>
      </c>
      <c r="D12" s="9">
        <v>142630</v>
      </c>
      <c r="E12" s="9">
        <v>0</v>
      </c>
      <c r="F12" s="9">
        <f t="shared" si="0"/>
        <v>0</v>
      </c>
      <c r="G12" s="9">
        <f t="shared" si="1"/>
        <v>0</v>
      </c>
    </row>
    <row r="13" spans="1:7" ht="24">
      <c r="A13" s="3" t="s">
        <v>117</v>
      </c>
      <c r="B13" s="4">
        <v>199814</v>
      </c>
      <c r="C13" s="4">
        <v>403825</v>
      </c>
      <c r="D13" s="4">
        <v>403825</v>
      </c>
      <c r="E13" s="4">
        <v>351294.92</v>
      </c>
      <c r="F13" s="9">
        <f t="shared" si="0"/>
        <v>175.81096419670291</v>
      </c>
      <c r="G13" s="9">
        <f t="shared" si="1"/>
        <v>86.991870240822138</v>
      </c>
    </row>
    <row r="14" spans="1:7" ht="24">
      <c r="A14" s="8" t="s">
        <v>118</v>
      </c>
      <c r="B14" s="9">
        <v>199814</v>
      </c>
      <c r="C14" s="9">
        <v>403825</v>
      </c>
      <c r="D14" s="9">
        <v>403825</v>
      </c>
      <c r="E14" s="9">
        <v>351294.92</v>
      </c>
      <c r="F14" s="9">
        <f t="shared" si="0"/>
        <v>175.81096419670291</v>
      </c>
      <c r="G14" s="9">
        <f t="shared" si="1"/>
        <v>86.991870240822138</v>
      </c>
    </row>
    <row r="15" spans="1:7">
      <c r="A15" s="3" t="s">
        <v>15</v>
      </c>
      <c r="B15" s="4">
        <v>1</v>
      </c>
      <c r="C15" s="4">
        <v>50</v>
      </c>
      <c r="D15" s="4">
        <v>50</v>
      </c>
      <c r="E15" s="4">
        <v>0.33</v>
      </c>
      <c r="F15" s="9">
        <f t="shared" si="0"/>
        <v>33</v>
      </c>
      <c r="G15" s="9">
        <f t="shared" si="1"/>
        <v>0.66</v>
      </c>
    </row>
    <row r="16" spans="1:7">
      <c r="A16" s="3" t="s">
        <v>16</v>
      </c>
      <c r="B16" s="4">
        <v>1</v>
      </c>
      <c r="C16" s="4">
        <v>50</v>
      </c>
      <c r="D16" s="4">
        <v>50</v>
      </c>
      <c r="E16" s="4">
        <v>0.33</v>
      </c>
      <c r="F16" s="4">
        <f t="shared" si="0"/>
        <v>33</v>
      </c>
      <c r="G16" s="4">
        <f t="shared" si="1"/>
        <v>0.66</v>
      </c>
    </row>
    <row r="17" spans="1:7" ht="24">
      <c r="A17" s="8" t="s">
        <v>17</v>
      </c>
      <c r="B17" s="9">
        <v>1</v>
      </c>
      <c r="C17" s="9">
        <v>50</v>
      </c>
      <c r="D17" s="9">
        <v>50</v>
      </c>
      <c r="E17" s="9">
        <v>0.33</v>
      </c>
      <c r="F17" s="9">
        <f t="shared" si="0"/>
        <v>33</v>
      </c>
      <c r="G17" s="9">
        <f t="shared" si="1"/>
        <v>0.66</v>
      </c>
    </row>
    <row r="18" spans="1:7" ht="36">
      <c r="A18" s="3" t="s">
        <v>18</v>
      </c>
      <c r="B18" s="4">
        <v>202469</v>
      </c>
      <c r="C18" s="4">
        <v>395500</v>
      </c>
      <c r="D18" s="4">
        <v>395500</v>
      </c>
      <c r="E18" s="4">
        <v>268851.46999999997</v>
      </c>
      <c r="F18" s="9">
        <f t="shared" si="0"/>
        <v>132.78648583239902</v>
      </c>
      <c r="G18" s="9">
        <f t="shared" si="1"/>
        <v>67.977615676359022</v>
      </c>
    </row>
    <row r="19" spans="1:7">
      <c r="A19" s="3" t="s">
        <v>19</v>
      </c>
      <c r="B19" s="4">
        <v>202469</v>
      </c>
      <c r="C19" s="4">
        <v>395500</v>
      </c>
      <c r="D19" s="4">
        <v>395500</v>
      </c>
      <c r="E19" s="4">
        <v>268851.46999999997</v>
      </c>
      <c r="F19" s="4">
        <f t="shared" si="0"/>
        <v>132.78648583239902</v>
      </c>
      <c r="G19" s="4">
        <f t="shared" si="1"/>
        <v>67.977615676359022</v>
      </c>
    </row>
    <row r="20" spans="1:7">
      <c r="A20" s="8" t="s">
        <v>20</v>
      </c>
      <c r="B20" s="9">
        <v>202469</v>
      </c>
      <c r="C20" s="9">
        <v>395500</v>
      </c>
      <c r="D20" s="9">
        <v>395500</v>
      </c>
      <c r="E20" s="9">
        <v>268851.46999999997</v>
      </c>
      <c r="F20" s="9">
        <f t="shared" si="0"/>
        <v>132.78648583239902</v>
      </c>
      <c r="G20" s="9">
        <f t="shared" si="1"/>
        <v>67.977615676359022</v>
      </c>
    </row>
    <row r="21" spans="1:7" ht="36">
      <c r="A21" s="3" t="s">
        <v>21</v>
      </c>
      <c r="B21" s="4">
        <v>6116</v>
      </c>
      <c r="C21" s="4">
        <v>56000</v>
      </c>
      <c r="D21" s="4">
        <v>56000</v>
      </c>
      <c r="E21" s="4">
        <v>9207</v>
      </c>
      <c r="F21" s="9">
        <f t="shared" si="0"/>
        <v>150.53956834532374</v>
      </c>
      <c r="G21" s="9">
        <f t="shared" si="1"/>
        <v>16.44107142857143</v>
      </c>
    </row>
    <row r="22" spans="1:7" ht="24">
      <c r="A22" s="3" t="s">
        <v>22</v>
      </c>
      <c r="B22" s="4">
        <v>6116</v>
      </c>
      <c r="C22" s="4">
        <v>36000</v>
      </c>
      <c r="D22" s="4">
        <v>36000</v>
      </c>
      <c r="E22" s="4">
        <v>9207</v>
      </c>
      <c r="F22" s="4">
        <f t="shared" si="0"/>
        <v>150.53956834532374</v>
      </c>
      <c r="G22" s="4">
        <f t="shared" si="1"/>
        <v>25.574999999999999</v>
      </c>
    </row>
    <row r="23" spans="1:7">
      <c r="A23" s="8" t="s">
        <v>23</v>
      </c>
      <c r="B23" s="9">
        <v>6116</v>
      </c>
      <c r="C23" s="9">
        <v>36000</v>
      </c>
      <c r="D23" s="9">
        <v>36000</v>
      </c>
      <c r="E23" s="9">
        <v>9207</v>
      </c>
      <c r="F23" s="9">
        <f t="shared" si="0"/>
        <v>150.53956834532374</v>
      </c>
      <c r="G23" s="9">
        <f t="shared" si="1"/>
        <v>25.574999999999999</v>
      </c>
    </row>
    <row r="24" spans="1:7" ht="36">
      <c r="A24" s="3" t="s">
        <v>24</v>
      </c>
      <c r="B24" s="4">
        <v>0</v>
      </c>
      <c r="C24" s="4">
        <v>20000</v>
      </c>
      <c r="D24" s="4">
        <v>20000</v>
      </c>
      <c r="E24" s="4">
        <v>0</v>
      </c>
      <c r="F24" s="4" t="e">
        <f t="shared" si="0"/>
        <v>#DIV/0!</v>
      </c>
      <c r="G24" s="4">
        <f t="shared" si="1"/>
        <v>0</v>
      </c>
    </row>
    <row r="25" spans="1:7">
      <c r="A25" s="8" t="s">
        <v>25</v>
      </c>
      <c r="B25" s="9">
        <v>0</v>
      </c>
      <c r="C25" s="9">
        <v>20000</v>
      </c>
      <c r="D25" s="9">
        <v>20000</v>
      </c>
      <c r="E25" s="9">
        <v>0</v>
      </c>
      <c r="F25" s="9" t="e">
        <f t="shared" si="0"/>
        <v>#DIV/0!</v>
      </c>
      <c r="G25" s="9">
        <f t="shared" si="1"/>
        <v>0</v>
      </c>
    </row>
    <row r="26" spans="1:7" ht="12.75" customHeight="1">
      <c r="A26" s="8" t="s">
        <v>26</v>
      </c>
      <c r="B26" s="9">
        <v>0</v>
      </c>
      <c r="C26" s="9">
        <v>20000</v>
      </c>
      <c r="D26" s="9">
        <v>20000</v>
      </c>
      <c r="E26" s="9">
        <v>0</v>
      </c>
      <c r="F26" s="9" t="e">
        <f t="shared" si="0"/>
        <v>#DIV/0!</v>
      </c>
      <c r="G26" s="9">
        <f t="shared" si="1"/>
        <v>0</v>
      </c>
    </row>
    <row r="27" spans="1:7" ht="41.25" customHeight="1">
      <c r="A27" s="51" t="s">
        <v>87</v>
      </c>
      <c r="B27" s="4">
        <v>1469247</v>
      </c>
      <c r="C27" s="4">
        <v>3053998</v>
      </c>
      <c r="D27" s="4">
        <v>3053998</v>
      </c>
      <c r="E27" s="4">
        <v>1705218.45</v>
      </c>
      <c r="F27" s="9">
        <f t="shared" si="0"/>
        <v>116.0607066068537</v>
      </c>
      <c r="G27" s="9">
        <f t="shared" si="1"/>
        <v>55.835611221749325</v>
      </c>
    </row>
    <row r="28" spans="1:7" ht="36">
      <c r="A28" s="3" t="s">
        <v>89</v>
      </c>
      <c r="B28" s="4">
        <v>1469247</v>
      </c>
      <c r="C28" s="4">
        <v>3053998</v>
      </c>
      <c r="D28" s="4">
        <v>3053998</v>
      </c>
      <c r="E28" s="4">
        <v>1705218.45</v>
      </c>
      <c r="F28" s="4">
        <f t="shared" si="0"/>
        <v>116.0607066068537</v>
      </c>
      <c r="G28" s="4">
        <f t="shared" si="1"/>
        <v>55.835611221749325</v>
      </c>
    </row>
    <row r="29" spans="1:7" ht="24">
      <c r="A29" s="8" t="s">
        <v>88</v>
      </c>
      <c r="B29" s="9">
        <v>1469247</v>
      </c>
      <c r="C29" s="9">
        <v>2786347</v>
      </c>
      <c r="D29" s="9">
        <v>2786347</v>
      </c>
      <c r="E29" s="9">
        <v>1629155.93</v>
      </c>
      <c r="F29" s="9">
        <f t="shared" si="0"/>
        <v>110.8837336404294</v>
      </c>
      <c r="G29" s="9">
        <f t="shared" si="1"/>
        <v>58.469240550441128</v>
      </c>
    </row>
    <row r="30" spans="1:7" ht="24">
      <c r="A30" s="8" t="s">
        <v>90</v>
      </c>
      <c r="B30" s="9">
        <v>0</v>
      </c>
      <c r="C30" s="9">
        <v>267651</v>
      </c>
      <c r="D30" s="9">
        <v>267651</v>
      </c>
      <c r="E30" s="9"/>
      <c r="F30" s="9" t="e">
        <f t="shared" si="0"/>
        <v>#DIV/0!</v>
      </c>
      <c r="G30" s="9"/>
    </row>
    <row r="31" spans="1:7" s="13" customFormat="1">
      <c r="A31" s="48" t="s">
        <v>27</v>
      </c>
      <c r="B31" s="44">
        <v>1019</v>
      </c>
      <c r="C31" s="4">
        <v>1200</v>
      </c>
      <c r="D31" s="4">
        <v>1200</v>
      </c>
      <c r="E31" s="4">
        <v>609.73</v>
      </c>
      <c r="F31" s="9">
        <f t="shared" si="0"/>
        <v>59.836113837095198</v>
      </c>
      <c r="G31" s="4">
        <f>E31/D31*100</f>
        <v>50.810833333333335</v>
      </c>
    </row>
    <row r="32" spans="1:7" ht="24">
      <c r="A32" s="8" t="s">
        <v>28</v>
      </c>
      <c r="B32" s="4">
        <v>1019</v>
      </c>
      <c r="C32" s="4">
        <v>1200</v>
      </c>
      <c r="D32" s="4">
        <v>1200</v>
      </c>
      <c r="E32" s="9">
        <v>609.73</v>
      </c>
      <c r="F32" s="9">
        <f t="shared" si="0"/>
        <v>59.836113837095198</v>
      </c>
      <c r="G32" s="9">
        <f t="shared" ref="G32:G34" si="2">E32/D32*100</f>
        <v>50.810833333333335</v>
      </c>
    </row>
    <row r="33" spans="1:7">
      <c r="A33" s="3" t="s">
        <v>29</v>
      </c>
      <c r="B33" s="5">
        <v>1019</v>
      </c>
      <c r="C33" s="38">
        <v>1200</v>
      </c>
      <c r="D33" s="38">
        <v>1200</v>
      </c>
      <c r="E33" s="38">
        <v>609.73</v>
      </c>
      <c r="F33" s="4">
        <f t="shared" si="0"/>
        <v>59.836113837095198</v>
      </c>
      <c r="G33" s="4">
        <f t="shared" si="2"/>
        <v>50.810833333333335</v>
      </c>
    </row>
    <row r="34" spans="1:7">
      <c r="A34" s="8" t="s">
        <v>30</v>
      </c>
      <c r="B34" s="9">
        <v>1019</v>
      </c>
      <c r="C34" s="9">
        <v>1200</v>
      </c>
      <c r="D34" s="9">
        <v>1200</v>
      </c>
      <c r="E34" s="9">
        <v>609.73</v>
      </c>
      <c r="F34" s="9">
        <f t="shared" si="0"/>
        <v>59.836113837095198</v>
      </c>
      <c r="G34" s="9">
        <f t="shared" si="2"/>
        <v>50.810833333333335</v>
      </c>
    </row>
    <row r="35" spans="1:7">
      <c r="A35" s="11" t="s">
        <v>31</v>
      </c>
      <c r="B35" s="12">
        <f>B4+B31</f>
        <v>8192853</v>
      </c>
      <c r="C35" s="12">
        <f>C4+C31</f>
        <v>18917257</v>
      </c>
      <c r="D35" s="12">
        <f>D4+D31</f>
        <v>18917257</v>
      </c>
      <c r="E35" s="12">
        <f>E4+E31</f>
        <v>9267552.7599999998</v>
      </c>
      <c r="F35" s="12">
        <f>E35/B35*100</f>
        <v>113.11752767930781</v>
      </c>
      <c r="G35" s="12">
        <f>E35/D35*100</f>
        <v>48.989939503385713</v>
      </c>
    </row>
    <row r="36" spans="1:7">
      <c r="A36" s="36"/>
      <c r="B36" s="37"/>
      <c r="C36" s="37"/>
      <c r="D36" s="37"/>
      <c r="E36" s="37"/>
      <c r="F36" s="37"/>
      <c r="G36" s="37"/>
    </row>
    <row r="37" spans="1:7" s="49" customFormat="1">
      <c r="A37" s="48" t="s">
        <v>32</v>
      </c>
      <c r="B37" s="44">
        <f>SUM(B38,B48,B78,B81,B84)</f>
        <v>8337527</v>
      </c>
      <c r="C37" s="44">
        <v>18304606</v>
      </c>
      <c r="D37" s="44">
        <v>18304606</v>
      </c>
      <c r="E37" s="44">
        <v>9165448.9299999997</v>
      </c>
      <c r="F37" s="44">
        <f>E37/B37*100</f>
        <v>109.9300659536095</v>
      </c>
      <c r="G37" s="44">
        <f>E37/D37*100</f>
        <v>50.071817607000114</v>
      </c>
    </row>
    <row r="38" spans="1:7">
      <c r="A38" s="48" t="s">
        <v>33</v>
      </c>
      <c r="B38" s="44">
        <v>6499492</v>
      </c>
      <c r="C38" s="9">
        <v>14791197</v>
      </c>
      <c r="D38" s="9">
        <v>14791197</v>
      </c>
      <c r="E38" s="9">
        <v>7020071.2800000003</v>
      </c>
      <c r="F38" s="9">
        <f>E38/B38*100</f>
        <v>108.00953797619877</v>
      </c>
      <c r="G38" s="9">
        <f>E38/D38*100</f>
        <v>47.461143814121328</v>
      </c>
    </row>
    <row r="39" spans="1:7">
      <c r="A39" s="3" t="s">
        <v>34</v>
      </c>
      <c r="B39" s="4">
        <v>5385395</v>
      </c>
      <c r="C39" s="4">
        <v>12317434</v>
      </c>
      <c r="D39" s="4">
        <v>12317434</v>
      </c>
      <c r="E39" s="4">
        <v>5854567.3300000001</v>
      </c>
      <c r="F39" s="4">
        <f t="shared" ref="F39:F86" si="3">E39/B39*100</f>
        <v>108.71193904996754</v>
      </c>
      <c r="G39" s="4">
        <f t="shared" ref="G39:G83" si="4">E39/D39*100</f>
        <v>47.530738382685875</v>
      </c>
    </row>
    <row r="40" spans="1:7">
      <c r="A40" s="8" t="s">
        <v>35</v>
      </c>
      <c r="B40" s="9">
        <v>5276681</v>
      </c>
      <c r="C40" s="9">
        <v>12146100</v>
      </c>
      <c r="D40" s="9">
        <v>12146100</v>
      </c>
      <c r="E40" s="9">
        <v>5774085.2999999998</v>
      </c>
      <c r="F40" s="9">
        <f t="shared" si="3"/>
        <v>109.4264614442298</v>
      </c>
      <c r="G40" s="9">
        <f t="shared" si="4"/>
        <v>47.538595104601477</v>
      </c>
    </row>
    <row r="41" spans="1:7">
      <c r="A41" s="8" t="s">
        <v>36</v>
      </c>
      <c r="B41" s="9">
        <v>41272</v>
      </c>
      <c r="C41" s="9">
        <v>66334</v>
      </c>
      <c r="D41" s="9">
        <v>66334</v>
      </c>
      <c r="E41" s="9">
        <v>42945.42</v>
      </c>
      <c r="F41" s="9">
        <f t="shared" si="3"/>
        <v>104.0546132971506</v>
      </c>
      <c r="G41" s="9">
        <f t="shared" si="4"/>
        <v>64.74118853076854</v>
      </c>
    </row>
    <row r="42" spans="1:7">
      <c r="A42" s="8" t="s">
        <v>37</v>
      </c>
      <c r="B42" s="9">
        <v>67442</v>
      </c>
      <c r="C42" s="9">
        <v>105000</v>
      </c>
      <c r="D42" s="9">
        <v>105000</v>
      </c>
      <c r="E42" s="9">
        <v>37536.61</v>
      </c>
      <c r="F42" s="9">
        <f t="shared" si="3"/>
        <v>55.657616915275341</v>
      </c>
      <c r="G42" s="9">
        <f t="shared" si="4"/>
        <v>35.749152380952381</v>
      </c>
    </row>
    <row r="43" spans="1:7">
      <c r="A43" s="3" t="s">
        <v>38</v>
      </c>
      <c r="B43" s="4">
        <v>224747</v>
      </c>
      <c r="C43" s="4">
        <v>489978</v>
      </c>
      <c r="D43" s="4">
        <v>489978</v>
      </c>
      <c r="E43" s="4">
        <v>219220.62</v>
      </c>
      <c r="F43" s="4">
        <f t="shared" si="3"/>
        <v>97.541066176634175</v>
      </c>
      <c r="G43" s="4">
        <f t="shared" si="4"/>
        <v>44.740910816404003</v>
      </c>
    </row>
    <row r="44" spans="1:7">
      <c r="A44" s="8" t="s">
        <v>39</v>
      </c>
      <c r="B44" s="9">
        <v>224747</v>
      </c>
      <c r="C44" s="9">
        <v>489978</v>
      </c>
      <c r="D44" s="9">
        <v>489978</v>
      </c>
      <c r="E44" s="9">
        <v>219220.62</v>
      </c>
      <c r="F44" s="9">
        <f t="shared" si="3"/>
        <v>97.541066176634175</v>
      </c>
      <c r="G44" s="9">
        <f t="shared" si="4"/>
        <v>44.740910816404003</v>
      </c>
    </row>
    <row r="45" spans="1:7">
      <c r="A45" s="3" t="s">
        <v>40</v>
      </c>
      <c r="B45" s="4">
        <v>889350</v>
      </c>
      <c r="C45" s="4">
        <v>1983785</v>
      </c>
      <c r="D45" s="4">
        <v>1983785</v>
      </c>
      <c r="E45" s="4">
        <v>946283.33</v>
      </c>
      <c r="F45" s="4">
        <f t="shared" si="3"/>
        <v>106.40167875414627</v>
      </c>
      <c r="G45" s="4">
        <f t="shared" si="4"/>
        <v>47.700901559392776</v>
      </c>
    </row>
    <row r="46" spans="1:7" ht="24">
      <c r="A46" s="8" t="s">
        <v>41</v>
      </c>
      <c r="B46" s="9">
        <v>889350</v>
      </c>
      <c r="C46" s="9">
        <v>1983785</v>
      </c>
      <c r="D46" s="9">
        <v>1983785</v>
      </c>
      <c r="E46" s="9">
        <v>946283.33</v>
      </c>
      <c r="F46" s="9">
        <f t="shared" si="3"/>
        <v>106.40167875414627</v>
      </c>
      <c r="G46" s="9">
        <f t="shared" si="4"/>
        <v>47.700901559392776</v>
      </c>
    </row>
    <row r="47" spans="1:7" ht="24">
      <c r="A47" s="8" t="s">
        <v>42</v>
      </c>
      <c r="B47" s="9">
        <v>0</v>
      </c>
      <c r="C47" s="9">
        <v>0</v>
      </c>
      <c r="D47" s="9">
        <v>0</v>
      </c>
      <c r="E47" s="9">
        <v>0</v>
      </c>
      <c r="F47" s="9" t="e">
        <f t="shared" si="3"/>
        <v>#DIV/0!</v>
      </c>
      <c r="G47" s="9" t="e">
        <f t="shared" si="4"/>
        <v>#DIV/0!</v>
      </c>
    </row>
    <row r="48" spans="1:7" s="50" customFormat="1">
      <c r="A48" s="48" t="s">
        <v>43</v>
      </c>
      <c r="B48" s="44">
        <v>1613793</v>
      </c>
      <c r="C48" s="44">
        <v>3120409</v>
      </c>
      <c r="D48" s="44">
        <v>3120409</v>
      </c>
      <c r="E48" s="44">
        <v>1958886.37</v>
      </c>
      <c r="F48" s="44">
        <f t="shared" si="3"/>
        <v>121.38399224683711</v>
      </c>
      <c r="G48" s="44">
        <f t="shared" si="4"/>
        <v>62.776590184171376</v>
      </c>
    </row>
    <row r="49" spans="1:7">
      <c r="A49" s="3" t="s">
        <v>44</v>
      </c>
      <c r="B49" s="4">
        <v>193871</v>
      </c>
      <c r="C49" s="4">
        <v>372500</v>
      </c>
      <c r="D49" s="4">
        <v>372500</v>
      </c>
      <c r="E49" s="4">
        <v>282179.81</v>
      </c>
      <c r="F49" s="4">
        <f t="shared" si="3"/>
        <v>145.550293752031</v>
      </c>
      <c r="G49" s="4">
        <f t="shared" si="4"/>
        <v>75.752969127516778</v>
      </c>
    </row>
    <row r="50" spans="1:7">
      <c r="A50" s="8" t="s">
        <v>45</v>
      </c>
      <c r="B50" s="9">
        <v>14707</v>
      </c>
      <c r="C50" s="34">
        <v>63000</v>
      </c>
      <c r="D50" s="34">
        <v>63000</v>
      </c>
      <c r="E50" s="9">
        <v>43634</v>
      </c>
      <c r="F50" s="9">
        <f t="shared" si="3"/>
        <v>296.68865166247366</v>
      </c>
      <c r="G50" s="9">
        <f t="shared" si="4"/>
        <v>69.260317460317452</v>
      </c>
    </row>
    <row r="51" spans="1:7" ht="24">
      <c r="A51" s="8" t="s">
        <v>46</v>
      </c>
      <c r="B51" s="9">
        <v>165732</v>
      </c>
      <c r="C51" s="34">
        <v>287500</v>
      </c>
      <c r="D51" s="34">
        <v>287500</v>
      </c>
      <c r="E51" s="9">
        <v>219994.87</v>
      </c>
      <c r="F51" s="9">
        <f t="shared" si="3"/>
        <v>132.74133540897353</v>
      </c>
      <c r="G51" s="9">
        <f t="shared" si="4"/>
        <v>76.519954782608693</v>
      </c>
    </row>
    <row r="52" spans="1:7">
      <c r="A52" s="8" t="s">
        <v>47</v>
      </c>
      <c r="B52" s="9">
        <v>13432</v>
      </c>
      <c r="C52" s="34">
        <v>22000</v>
      </c>
      <c r="D52" s="34">
        <v>22000</v>
      </c>
      <c r="E52" s="9">
        <v>18550.939999999999</v>
      </c>
      <c r="F52" s="9">
        <f t="shared" si="3"/>
        <v>138.11003573555686</v>
      </c>
      <c r="G52" s="9">
        <f t="shared" si="4"/>
        <v>84.322454545454534</v>
      </c>
    </row>
    <row r="53" spans="1:7">
      <c r="A53" s="3" t="s">
        <v>48</v>
      </c>
      <c r="B53" s="4">
        <v>1097749</v>
      </c>
      <c r="C53" s="4">
        <v>1968330</v>
      </c>
      <c r="D53" s="4">
        <v>1968330</v>
      </c>
      <c r="E53" s="4">
        <v>1224371.51</v>
      </c>
      <c r="F53" s="4">
        <f t="shared" si="3"/>
        <v>111.53474154838673</v>
      </c>
      <c r="G53" s="4">
        <f t="shared" si="4"/>
        <v>62.203569015358198</v>
      </c>
    </row>
    <row r="54" spans="1:7">
      <c r="A54" s="8" t="s">
        <v>49</v>
      </c>
      <c r="B54" s="9">
        <v>110383</v>
      </c>
      <c r="C54" s="34">
        <v>176000</v>
      </c>
      <c r="D54" s="34">
        <v>176000</v>
      </c>
      <c r="E54" s="9">
        <v>104806.22</v>
      </c>
      <c r="F54" s="9">
        <f t="shared" si="3"/>
        <v>94.947790873594656</v>
      </c>
      <c r="G54" s="9">
        <f t="shared" si="4"/>
        <v>59.548988636363646</v>
      </c>
    </row>
    <row r="55" spans="1:7">
      <c r="A55" s="8" t="s">
        <v>50</v>
      </c>
      <c r="B55" s="9">
        <v>184297</v>
      </c>
      <c r="C55" s="34">
        <v>423130</v>
      </c>
      <c r="D55" s="34">
        <v>423130</v>
      </c>
      <c r="E55" s="9">
        <v>284533.55</v>
      </c>
      <c r="F55" s="9">
        <f t="shared" si="3"/>
        <v>154.38859558213102</v>
      </c>
      <c r="G55" s="9">
        <f t="shared" si="4"/>
        <v>67.244948361023788</v>
      </c>
    </row>
    <row r="56" spans="1:7">
      <c r="A56" s="8" t="s">
        <v>51</v>
      </c>
      <c r="B56" s="9">
        <v>744495</v>
      </c>
      <c r="C56" s="34">
        <v>1249200</v>
      </c>
      <c r="D56" s="34">
        <v>1249200</v>
      </c>
      <c r="E56" s="9">
        <v>816860.21</v>
      </c>
      <c r="F56" s="9">
        <f t="shared" si="3"/>
        <v>109.72003975849401</v>
      </c>
      <c r="G56" s="9">
        <f t="shared" si="4"/>
        <v>65.390666826769134</v>
      </c>
    </row>
    <row r="57" spans="1:7" ht="24">
      <c r="A57" s="8" t="s">
        <v>52</v>
      </c>
      <c r="B57" s="9">
        <v>18455</v>
      </c>
      <c r="C57" s="34">
        <v>51000</v>
      </c>
      <c r="D57" s="34">
        <v>51000</v>
      </c>
      <c r="E57" s="9">
        <v>5365.15</v>
      </c>
      <c r="F57" s="9">
        <f t="shared" si="3"/>
        <v>29.071525331888378</v>
      </c>
      <c r="G57" s="9">
        <f t="shared" si="4"/>
        <v>10.519901960784313</v>
      </c>
    </row>
    <row r="58" spans="1:7">
      <c r="A58" s="8" t="s">
        <v>53</v>
      </c>
      <c r="B58" s="9">
        <v>39012</v>
      </c>
      <c r="C58" s="34">
        <v>43000</v>
      </c>
      <c r="D58" s="34">
        <v>43000</v>
      </c>
      <c r="E58" s="9">
        <v>9367.6</v>
      </c>
      <c r="F58" s="9">
        <f t="shared" si="3"/>
        <v>24.012098841382141</v>
      </c>
      <c r="G58" s="9">
        <f t="shared" si="4"/>
        <v>21.785116279069769</v>
      </c>
    </row>
    <row r="59" spans="1:7">
      <c r="A59" s="8" t="s">
        <v>54</v>
      </c>
      <c r="B59" s="9">
        <v>1107</v>
      </c>
      <c r="C59" s="34">
        <v>26000</v>
      </c>
      <c r="D59" s="34">
        <v>26000</v>
      </c>
      <c r="E59" s="9">
        <v>3438.78</v>
      </c>
      <c r="F59" s="9">
        <f t="shared" si="3"/>
        <v>310.63956639566402</v>
      </c>
      <c r="G59" s="9">
        <f t="shared" si="4"/>
        <v>13.226076923076924</v>
      </c>
    </row>
    <row r="60" spans="1:7">
      <c r="A60" s="3" t="s">
        <v>55</v>
      </c>
      <c r="B60" s="4">
        <v>280800</v>
      </c>
      <c r="C60" s="4">
        <v>443500</v>
      </c>
      <c r="D60" s="4">
        <v>443500</v>
      </c>
      <c r="E60" s="4">
        <v>291819.84999999998</v>
      </c>
      <c r="F60" s="4">
        <f t="shared" si="3"/>
        <v>103.924448005698</v>
      </c>
      <c r="G60" s="4">
        <f t="shared" si="4"/>
        <v>65.799289740698981</v>
      </c>
    </row>
    <row r="61" spans="1:7">
      <c r="A61" s="8" t="s">
        <v>56</v>
      </c>
      <c r="B61" s="9">
        <v>30588</v>
      </c>
      <c r="C61" s="34">
        <v>65580</v>
      </c>
      <c r="D61" s="34">
        <v>65580</v>
      </c>
      <c r="E61" s="9">
        <v>39584.47</v>
      </c>
      <c r="F61" s="9">
        <f t="shared" si="3"/>
        <v>129.41176278279065</v>
      </c>
      <c r="G61" s="9">
        <f t="shared" si="4"/>
        <v>60.360582494663007</v>
      </c>
    </row>
    <row r="62" spans="1:7">
      <c r="A62" s="8" t="s">
        <v>57</v>
      </c>
      <c r="B62" s="9">
        <v>83729</v>
      </c>
      <c r="C62" s="34">
        <v>124000</v>
      </c>
      <c r="D62" s="34">
        <v>124000</v>
      </c>
      <c r="E62" s="9">
        <v>50130.2</v>
      </c>
      <c r="F62" s="9">
        <f t="shared" si="3"/>
        <v>59.871967896427755</v>
      </c>
      <c r="G62" s="9">
        <f t="shared" si="4"/>
        <v>40.427580645161285</v>
      </c>
    </row>
    <row r="63" spans="1:7">
      <c r="A63" s="8" t="s">
        <v>58</v>
      </c>
      <c r="B63" s="9">
        <v>3512</v>
      </c>
      <c r="C63" s="34">
        <v>2000</v>
      </c>
      <c r="D63" s="34">
        <v>2000</v>
      </c>
      <c r="E63" s="9">
        <v>495</v>
      </c>
      <c r="F63" s="9">
        <f t="shared" si="3"/>
        <v>14.094533029612757</v>
      </c>
      <c r="G63" s="9">
        <f t="shared" si="4"/>
        <v>24.75</v>
      </c>
    </row>
    <row r="64" spans="1:7">
      <c r="A64" s="8" t="s">
        <v>59</v>
      </c>
      <c r="B64" s="9">
        <v>67371</v>
      </c>
      <c r="C64" s="34">
        <v>126420</v>
      </c>
      <c r="D64" s="34">
        <v>126420</v>
      </c>
      <c r="E64" s="9">
        <v>90850.99</v>
      </c>
      <c r="F64" s="9">
        <f t="shared" si="3"/>
        <v>134.85177598670052</v>
      </c>
      <c r="G64" s="9">
        <f t="shared" si="4"/>
        <v>71.86441227653853</v>
      </c>
    </row>
    <row r="65" spans="1:7">
      <c r="A65" s="8" t="s">
        <v>119</v>
      </c>
      <c r="B65" s="9">
        <v>2970</v>
      </c>
      <c r="C65" s="34">
        <v>4000</v>
      </c>
      <c r="D65" s="34">
        <v>4000</v>
      </c>
      <c r="E65" s="9">
        <v>3638.75</v>
      </c>
      <c r="F65" s="9">
        <f t="shared" si="3"/>
        <v>122.51683501683502</v>
      </c>
      <c r="G65" s="9">
        <f t="shared" si="4"/>
        <v>90.96875</v>
      </c>
    </row>
    <row r="66" spans="1:7">
      <c r="A66" s="8" t="s">
        <v>60</v>
      </c>
      <c r="B66" s="9">
        <v>44678</v>
      </c>
      <c r="C66" s="34">
        <v>49500</v>
      </c>
      <c r="D66" s="34">
        <v>49500</v>
      </c>
      <c r="E66" s="9">
        <v>65181.66</v>
      </c>
      <c r="F66" s="9">
        <f t="shared" si="3"/>
        <v>145.89207216079504</v>
      </c>
      <c r="G66" s="9">
        <f t="shared" si="4"/>
        <v>131.68012121212124</v>
      </c>
    </row>
    <row r="67" spans="1:7">
      <c r="A67" s="8" t="s">
        <v>61</v>
      </c>
      <c r="B67" s="9">
        <v>13451</v>
      </c>
      <c r="C67" s="34">
        <v>46000</v>
      </c>
      <c r="D67" s="34">
        <v>46000</v>
      </c>
      <c r="E67" s="9">
        <v>30318.18</v>
      </c>
      <c r="F67" s="9">
        <f t="shared" si="3"/>
        <v>225.39721953758084</v>
      </c>
      <c r="G67" s="9">
        <f t="shared" si="4"/>
        <v>65.909086956521747</v>
      </c>
    </row>
    <row r="68" spans="1:7">
      <c r="A68" s="8" t="s">
        <v>62</v>
      </c>
      <c r="B68" s="9">
        <v>5626</v>
      </c>
      <c r="C68" s="34">
        <v>12000</v>
      </c>
      <c r="D68" s="34">
        <v>12000</v>
      </c>
      <c r="E68" s="9">
        <v>5813.4</v>
      </c>
      <c r="F68" s="9">
        <f t="shared" si="3"/>
        <v>103.33096338428722</v>
      </c>
      <c r="G68" s="9">
        <f t="shared" si="4"/>
        <v>48.445</v>
      </c>
    </row>
    <row r="69" spans="1:7">
      <c r="A69" s="8" t="s">
        <v>63</v>
      </c>
      <c r="B69" s="9">
        <v>28875</v>
      </c>
      <c r="C69" s="34">
        <v>14000</v>
      </c>
      <c r="D69" s="34">
        <v>14000</v>
      </c>
      <c r="E69" s="9">
        <v>5807.2</v>
      </c>
      <c r="F69" s="9">
        <f t="shared" si="3"/>
        <v>20.11151515151515</v>
      </c>
      <c r="G69" s="9">
        <f t="shared" si="4"/>
        <v>41.48</v>
      </c>
    </row>
    <row r="70" spans="1:7" ht="24">
      <c r="A70" s="3" t="s">
        <v>64</v>
      </c>
      <c r="B70" s="4">
        <v>0</v>
      </c>
      <c r="C70" s="4">
        <v>142620</v>
      </c>
      <c r="D70" s="4">
        <v>142620</v>
      </c>
      <c r="E70" s="4">
        <v>0</v>
      </c>
      <c r="F70" s="4" t="e">
        <f t="shared" si="3"/>
        <v>#DIV/0!</v>
      </c>
      <c r="G70" s="4">
        <f t="shared" si="4"/>
        <v>0</v>
      </c>
    </row>
    <row r="71" spans="1:7" ht="24">
      <c r="A71" s="8" t="s">
        <v>65</v>
      </c>
      <c r="B71" s="9">
        <v>0</v>
      </c>
      <c r="C71" s="34">
        <v>142620</v>
      </c>
      <c r="D71" s="34">
        <v>142620</v>
      </c>
      <c r="E71" s="9">
        <v>0</v>
      </c>
      <c r="F71" s="9" t="e">
        <f t="shared" si="3"/>
        <v>#DIV/0!</v>
      </c>
      <c r="G71" s="9">
        <f t="shared" si="4"/>
        <v>0</v>
      </c>
    </row>
    <row r="72" spans="1:7">
      <c r="A72" s="3" t="s">
        <v>66</v>
      </c>
      <c r="B72" s="4">
        <v>41373</v>
      </c>
      <c r="C72" s="4">
        <v>193459</v>
      </c>
      <c r="D72" s="4">
        <v>193459</v>
      </c>
      <c r="E72" s="4">
        <v>160515.20000000001</v>
      </c>
      <c r="F72" s="4">
        <f t="shared" si="3"/>
        <v>387.9708988954149</v>
      </c>
      <c r="G72" s="4">
        <f t="shared" si="4"/>
        <v>82.971172186354735</v>
      </c>
    </row>
    <row r="73" spans="1:7">
      <c r="A73" s="8" t="s">
        <v>67</v>
      </c>
      <c r="B73" s="9">
        <v>12402</v>
      </c>
      <c r="C73" s="34">
        <v>12000</v>
      </c>
      <c r="D73" s="34">
        <v>12000</v>
      </c>
      <c r="E73" s="9">
        <v>12401.54</v>
      </c>
      <c r="F73" s="9">
        <f t="shared" si="3"/>
        <v>99.996290920819234</v>
      </c>
      <c r="G73" s="9">
        <f t="shared" si="4"/>
        <v>103.34616666666668</v>
      </c>
    </row>
    <row r="74" spans="1:7">
      <c r="A74" s="8" t="s">
        <v>68</v>
      </c>
      <c r="B74" s="9">
        <v>1350</v>
      </c>
      <c r="C74" s="34">
        <v>5500</v>
      </c>
      <c r="D74" s="34">
        <v>5500</v>
      </c>
      <c r="E74" s="9">
        <v>4800</v>
      </c>
      <c r="F74" s="9">
        <f t="shared" si="3"/>
        <v>355.55555555555554</v>
      </c>
      <c r="G74" s="9">
        <f t="shared" si="4"/>
        <v>87.272727272727266</v>
      </c>
    </row>
    <row r="75" spans="1:7">
      <c r="A75" s="8" t="s">
        <v>69</v>
      </c>
      <c r="B75" s="9">
        <v>11825</v>
      </c>
      <c r="C75" s="34">
        <v>50000</v>
      </c>
      <c r="D75" s="34">
        <v>50000</v>
      </c>
      <c r="E75" s="9">
        <v>10137.5</v>
      </c>
      <c r="F75" s="9">
        <f t="shared" si="3"/>
        <v>85.729386892177601</v>
      </c>
      <c r="G75" s="9">
        <f t="shared" si="4"/>
        <v>20.275000000000002</v>
      </c>
    </row>
    <row r="76" spans="1:7">
      <c r="A76" s="8" t="s">
        <v>70</v>
      </c>
      <c r="B76" s="9"/>
      <c r="C76" s="34">
        <v>10000</v>
      </c>
      <c r="D76" s="34">
        <v>10000</v>
      </c>
      <c r="E76" s="9"/>
      <c r="F76" s="9"/>
      <c r="G76" s="9">
        <f t="shared" si="4"/>
        <v>0</v>
      </c>
    </row>
    <row r="77" spans="1:7">
      <c r="A77" s="8" t="s">
        <v>71</v>
      </c>
      <c r="B77" s="9">
        <v>15796</v>
      </c>
      <c r="C77" s="34">
        <v>115959</v>
      </c>
      <c r="D77" s="34">
        <v>115959</v>
      </c>
      <c r="E77" s="9">
        <v>133176.16</v>
      </c>
      <c r="F77" s="9">
        <f t="shared" si="3"/>
        <v>843.10053178019757</v>
      </c>
      <c r="G77" s="9">
        <f t="shared" si="4"/>
        <v>114.84762717857173</v>
      </c>
    </row>
    <row r="78" spans="1:7" s="50" customFormat="1">
      <c r="A78" s="48" t="s">
        <v>72</v>
      </c>
      <c r="B78" s="44">
        <v>7039</v>
      </c>
      <c r="C78" s="44">
        <v>10000</v>
      </c>
      <c r="D78" s="44">
        <v>10000</v>
      </c>
      <c r="E78" s="44">
        <v>8280.73</v>
      </c>
      <c r="F78" s="44">
        <f t="shared" si="3"/>
        <v>117.64071601079698</v>
      </c>
      <c r="G78" s="44">
        <f t="shared" si="4"/>
        <v>82.807299999999998</v>
      </c>
    </row>
    <row r="79" spans="1:7">
      <c r="A79" s="3" t="s">
        <v>73</v>
      </c>
      <c r="B79" s="4">
        <v>7039</v>
      </c>
      <c r="C79" s="4">
        <v>10000</v>
      </c>
      <c r="D79" s="4">
        <v>10000</v>
      </c>
      <c r="E79" s="4">
        <v>8280.73</v>
      </c>
      <c r="F79" s="4">
        <f t="shared" si="3"/>
        <v>117.64071601079698</v>
      </c>
      <c r="G79" s="4">
        <f t="shared" si="4"/>
        <v>82.807299999999998</v>
      </c>
    </row>
    <row r="80" spans="1:7">
      <c r="A80" s="8" t="s">
        <v>74</v>
      </c>
      <c r="B80" s="9">
        <v>7039</v>
      </c>
      <c r="C80" s="34">
        <v>10000</v>
      </c>
      <c r="D80" s="34">
        <v>10000</v>
      </c>
      <c r="E80" s="9">
        <v>8280.73</v>
      </c>
      <c r="F80" s="9">
        <f t="shared" si="3"/>
        <v>117.64071601079698</v>
      </c>
      <c r="G80" s="9">
        <f t="shared" si="4"/>
        <v>82.807299999999998</v>
      </c>
    </row>
    <row r="81" spans="1:7" s="50" customFormat="1" ht="24">
      <c r="A81" s="48" t="s">
        <v>75</v>
      </c>
      <c r="B81" s="44">
        <v>216203</v>
      </c>
      <c r="C81" s="44">
        <v>383000</v>
      </c>
      <c r="D81" s="44">
        <v>383000</v>
      </c>
      <c r="E81" s="44">
        <v>178210.55</v>
      </c>
      <c r="F81" s="44">
        <f>E81/B81*100</f>
        <v>82.42741775091001</v>
      </c>
      <c r="G81" s="44">
        <f t="shared" si="4"/>
        <v>46.530169712793729</v>
      </c>
    </row>
    <row r="82" spans="1:7" ht="24">
      <c r="A82" s="3" t="s">
        <v>76</v>
      </c>
      <c r="B82" s="4">
        <v>216203</v>
      </c>
      <c r="C82" s="4">
        <v>383000</v>
      </c>
      <c r="D82" s="4">
        <v>383000</v>
      </c>
      <c r="E82" s="4">
        <v>178210.55</v>
      </c>
      <c r="F82" s="4">
        <f t="shared" si="3"/>
        <v>82.42741775091001</v>
      </c>
      <c r="G82" s="4">
        <f t="shared" si="4"/>
        <v>46.530169712793729</v>
      </c>
    </row>
    <row r="83" spans="1:7">
      <c r="A83" s="8" t="s">
        <v>77</v>
      </c>
      <c r="B83" s="9">
        <v>216203</v>
      </c>
      <c r="C83" s="9">
        <v>383000</v>
      </c>
      <c r="D83" s="9">
        <v>383000</v>
      </c>
      <c r="E83" s="9">
        <v>178210.55</v>
      </c>
      <c r="F83" s="9">
        <f t="shared" si="3"/>
        <v>82.42741775091001</v>
      </c>
      <c r="G83" s="9">
        <f t="shared" si="4"/>
        <v>46.530169712793729</v>
      </c>
    </row>
    <row r="84" spans="1:7" s="50" customFormat="1">
      <c r="A84" s="48" t="s">
        <v>120</v>
      </c>
      <c r="B84" s="44">
        <v>1000</v>
      </c>
      <c r="C84" s="44"/>
      <c r="D84" s="44"/>
      <c r="E84" s="44">
        <v>0</v>
      </c>
      <c r="F84" s="44">
        <f t="shared" si="3"/>
        <v>0</v>
      </c>
      <c r="G84" s="44"/>
    </row>
    <row r="85" spans="1:7">
      <c r="A85" s="3" t="s">
        <v>121</v>
      </c>
      <c r="B85" s="4">
        <v>1000</v>
      </c>
      <c r="C85" s="9"/>
      <c r="D85" s="9"/>
      <c r="E85" s="9">
        <v>0</v>
      </c>
      <c r="F85" s="9">
        <f t="shared" si="3"/>
        <v>0</v>
      </c>
      <c r="G85" s="9"/>
    </row>
    <row r="86" spans="1:7">
      <c r="A86" s="8" t="s">
        <v>122</v>
      </c>
      <c r="B86" s="9">
        <v>1000</v>
      </c>
      <c r="C86" s="9"/>
      <c r="D86" s="9"/>
      <c r="E86" s="9">
        <v>0</v>
      </c>
      <c r="F86" s="9">
        <f t="shared" si="3"/>
        <v>0</v>
      </c>
      <c r="G86" s="9"/>
    </row>
    <row r="87" spans="1:7" s="49" customFormat="1">
      <c r="A87" s="48" t="s">
        <v>78</v>
      </c>
      <c r="B87" s="44">
        <f>SUM(B88,B95)</f>
        <v>2108</v>
      </c>
      <c r="C87" s="44">
        <v>612651</v>
      </c>
      <c r="D87" s="44">
        <v>612651</v>
      </c>
      <c r="E87" s="44">
        <v>47768.88</v>
      </c>
      <c r="F87" s="44">
        <f>E87/B87*100</f>
        <v>2266.0759013282732</v>
      </c>
      <c r="G87" s="44">
        <f>E87/D87*100</f>
        <v>7.7970785977661006</v>
      </c>
    </row>
    <row r="88" spans="1:7" s="52" customFormat="1" ht="26">
      <c r="A88" s="41" t="s">
        <v>79</v>
      </c>
      <c r="B88" s="4">
        <v>2108</v>
      </c>
      <c r="C88" s="4">
        <v>402651</v>
      </c>
      <c r="D88" s="4">
        <v>402651</v>
      </c>
      <c r="E88" s="4">
        <v>11559.75</v>
      </c>
      <c r="F88" s="4">
        <f>E88/B88*100</f>
        <v>548.37523719165085</v>
      </c>
      <c r="G88" s="4">
        <f t="shared" ref="G88:G97" si="5">E88/D88*100</f>
        <v>2.8709105403935418</v>
      </c>
    </row>
    <row r="89" spans="1:7">
      <c r="A89" s="3" t="s">
        <v>80</v>
      </c>
      <c r="B89" s="4">
        <v>742</v>
      </c>
      <c r="C89" s="4">
        <v>82651</v>
      </c>
      <c r="D89" s="4">
        <v>82651</v>
      </c>
      <c r="E89" s="4">
        <v>11559.75</v>
      </c>
      <c r="F89" s="4">
        <f t="shared" ref="F89:F97" si="6">E89/B89*100</f>
        <v>1557.9177897574125</v>
      </c>
      <c r="G89" s="4">
        <f t="shared" si="5"/>
        <v>13.986219162502572</v>
      </c>
    </row>
    <row r="90" spans="1:7">
      <c r="A90" s="8" t="s">
        <v>81</v>
      </c>
      <c r="B90" s="9">
        <v>0</v>
      </c>
      <c r="C90" s="34">
        <v>37651</v>
      </c>
      <c r="D90" s="34">
        <v>37651</v>
      </c>
      <c r="E90" s="9">
        <v>11559.75</v>
      </c>
      <c r="F90" s="9" t="e">
        <f t="shared" si="6"/>
        <v>#DIV/0!</v>
      </c>
      <c r="G90" s="9">
        <f t="shared" si="5"/>
        <v>30.702371782953975</v>
      </c>
    </row>
    <row r="91" spans="1:7">
      <c r="A91" s="8" t="s">
        <v>82</v>
      </c>
      <c r="B91" s="9">
        <v>0</v>
      </c>
      <c r="C91" s="34">
        <v>25000</v>
      </c>
      <c r="D91" s="34">
        <v>25000</v>
      </c>
      <c r="E91" s="9">
        <v>0</v>
      </c>
      <c r="F91" s="9" t="e">
        <f t="shared" si="6"/>
        <v>#DIV/0!</v>
      </c>
      <c r="G91" s="9">
        <f t="shared" si="5"/>
        <v>0</v>
      </c>
    </row>
    <row r="92" spans="1:7" ht="24">
      <c r="A92" s="8" t="s">
        <v>83</v>
      </c>
      <c r="B92" s="9">
        <v>0</v>
      </c>
      <c r="C92" s="34">
        <v>20000</v>
      </c>
      <c r="D92" s="34">
        <v>20000</v>
      </c>
      <c r="E92" s="9">
        <v>0</v>
      </c>
      <c r="F92" s="9" t="e">
        <f t="shared" si="6"/>
        <v>#DIV/0!</v>
      </c>
      <c r="G92" s="9">
        <f t="shared" si="5"/>
        <v>0</v>
      </c>
    </row>
    <row r="93" spans="1:7" ht="24">
      <c r="A93" s="3" t="s">
        <v>84</v>
      </c>
      <c r="B93" s="4">
        <v>1366</v>
      </c>
      <c r="C93" s="4">
        <v>320000</v>
      </c>
      <c r="D93" s="4">
        <v>320000</v>
      </c>
      <c r="E93" s="4">
        <v>0</v>
      </c>
      <c r="F93" s="9">
        <f t="shared" si="6"/>
        <v>0</v>
      </c>
      <c r="G93" s="4">
        <f t="shared" si="5"/>
        <v>0</v>
      </c>
    </row>
    <row r="94" spans="1:7">
      <c r="A94" s="8" t="s">
        <v>85</v>
      </c>
      <c r="B94" s="9"/>
      <c r="C94" s="34">
        <v>320000</v>
      </c>
      <c r="D94" s="34">
        <v>320000</v>
      </c>
      <c r="E94" s="9">
        <v>0</v>
      </c>
      <c r="F94" s="9" t="e">
        <f t="shared" si="6"/>
        <v>#DIV/0!</v>
      </c>
      <c r="G94" s="9">
        <f t="shared" si="5"/>
        <v>0</v>
      </c>
    </row>
    <row r="95" spans="1:7" s="49" customFormat="1" ht="16.5" customHeight="1">
      <c r="A95" s="51" t="s">
        <v>123</v>
      </c>
      <c r="B95" s="44">
        <v>0</v>
      </c>
      <c r="C95" s="53">
        <v>210000</v>
      </c>
      <c r="D95" s="53">
        <v>210000</v>
      </c>
      <c r="E95" s="44">
        <v>36209.129999999997</v>
      </c>
      <c r="F95" s="9" t="e">
        <f t="shared" si="6"/>
        <v>#DIV/0!</v>
      </c>
      <c r="G95" s="9">
        <f t="shared" si="5"/>
        <v>17.242442857142855</v>
      </c>
    </row>
    <row r="96" spans="1:7">
      <c r="A96" s="3" t="s">
        <v>124</v>
      </c>
      <c r="B96" s="4">
        <v>0</v>
      </c>
      <c r="C96" s="54">
        <v>210000</v>
      </c>
      <c r="D96" s="54">
        <v>210000</v>
      </c>
      <c r="E96" s="4">
        <v>36209.129999999997</v>
      </c>
      <c r="F96" s="9" t="e">
        <f t="shared" si="6"/>
        <v>#DIV/0!</v>
      </c>
      <c r="G96" s="9">
        <f t="shared" si="5"/>
        <v>17.242442857142855</v>
      </c>
    </row>
    <row r="97" spans="1:7">
      <c r="A97" s="8" t="s">
        <v>125</v>
      </c>
      <c r="B97" s="9">
        <v>0</v>
      </c>
      <c r="C97" s="35">
        <v>210000</v>
      </c>
      <c r="D97" s="35">
        <v>210000</v>
      </c>
      <c r="E97" s="9">
        <v>36209.129999999997</v>
      </c>
      <c r="F97" s="9" t="e">
        <f t="shared" si="6"/>
        <v>#DIV/0!</v>
      </c>
      <c r="G97" s="9">
        <f t="shared" si="5"/>
        <v>17.242442857142855</v>
      </c>
    </row>
    <row r="98" spans="1:7">
      <c r="A98" s="11" t="s">
        <v>86</v>
      </c>
      <c r="B98" s="12">
        <f>SUM(B87,B37)</f>
        <v>8339635</v>
      </c>
      <c r="C98" s="12">
        <f>SUM(C87,C37)</f>
        <v>18917257</v>
      </c>
      <c r="D98" s="12">
        <f>SUM(D87,D37)</f>
        <v>18917257</v>
      </c>
      <c r="E98" s="12">
        <f>SUM(E87,E37)</f>
        <v>9213217.8100000005</v>
      </c>
      <c r="F98" s="12">
        <f>E98/B98*100</f>
        <v>110.47507247019803</v>
      </c>
      <c r="G98" s="12">
        <f>E98/D98*100</f>
        <v>48.702715250947854</v>
      </c>
    </row>
    <row r="101" spans="1:7">
      <c r="D101" s="33"/>
    </row>
    <row r="102" spans="1:7">
      <c r="B102" s="33"/>
      <c r="C102" s="33"/>
      <c r="D102" s="33"/>
      <c r="E102" s="33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25" workbookViewId="0">
      <selection activeCell="B37" sqref="B37"/>
    </sheetView>
  </sheetViews>
  <sheetFormatPr baseColWidth="10" defaultColWidth="9.1640625" defaultRowHeight="12"/>
  <cols>
    <col min="1" max="1" width="40.33203125" style="40" customWidth="1"/>
    <col min="2" max="2" width="16" style="40" customWidth="1"/>
    <col min="3" max="3" width="15.5" style="40" customWidth="1"/>
    <col min="4" max="4" width="15.1640625" style="40" customWidth="1"/>
    <col min="5" max="5" width="14" style="40" customWidth="1"/>
    <col min="6" max="6" width="7.83203125" style="40" bestFit="1" customWidth="1"/>
    <col min="7" max="7" width="8.1640625" style="40" customWidth="1"/>
    <col min="8" max="16384" width="9.1640625" style="40"/>
  </cols>
  <sheetData>
    <row r="1" spans="1:7" ht="13">
      <c r="A1" s="40" t="s">
        <v>128</v>
      </c>
    </row>
    <row r="2" spans="1:7" ht="16" thickBot="1">
      <c r="A2" s="104" t="s">
        <v>152</v>
      </c>
      <c r="B2" s="105"/>
      <c r="C2" s="105"/>
      <c r="D2" s="105"/>
      <c r="E2" s="105"/>
      <c r="F2" s="105"/>
    </row>
    <row r="3" spans="1:7" ht="27" customHeight="1" thickBot="1">
      <c r="A3" s="101" t="s">
        <v>150</v>
      </c>
      <c r="B3" s="102"/>
      <c r="C3" s="102"/>
      <c r="D3" s="102"/>
      <c r="E3" s="102"/>
      <c r="F3" s="103"/>
    </row>
    <row r="4" spans="1:7" ht="40" thickBot="1">
      <c r="A4" s="39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</row>
    <row r="5" spans="1:7" ht="13">
      <c r="A5" s="41" t="s">
        <v>130</v>
      </c>
      <c r="B5" s="64">
        <v>8192853</v>
      </c>
      <c r="C5" s="64">
        <v>18917257</v>
      </c>
      <c r="D5" s="64">
        <v>18917257</v>
      </c>
      <c r="E5" s="64">
        <v>9267552.7599999998</v>
      </c>
      <c r="F5" s="42">
        <f t="shared" ref="F5:F22" si="0">E5/B5*100</f>
        <v>113.11752767930781</v>
      </c>
      <c r="G5" s="43">
        <f t="shared" ref="G5:G22" si="1">E5/D5*100</f>
        <v>48.989939503385713</v>
      </c>
    </row>
    <row r="6" spans="1:7">
      <c r="A6" s="41"/>
      <c r="B6" s="64"/>
      <c r="C6" s="64"/>
      <c r="D6" s="64"/>
      <c r="E6" s="64"/>
      <c r="F6" s="42"/>
      <c r="G6" s="43"/>
    </row>
    <row r="7" spans="1:7" s="57" customFormat="1" ht="14">
      <c r="A7" s="45" t="s">
        <v>132</v>
      </c>
      <c r="B7" s="65">
        <v>7752742.2800000003</v>
      </c>
      <c r="C7" s="65">
        <v>17957667</v>
      </c>
      <c r="D7" s="65">
        <v>17957667</v>
      </c>
      <c r="E7" s="65">
        <f>SUM(E8:E11)</f>
        <v>8771960</v>
      </c>
      <c r="F7" s="55">
        <f t="shared" si="0"/>
        <v>113.14654457983609</v>
      </c>
      <c r="G7" s="56">
        <f t="shared" si="1"/>
        <v>48.847993450374148</v>
      </c>
    </row>
    <row r="8" spans="1:7" s="61" customFormat="1" ht="13">
      <c r="A8" s="58" t="s">
        <v>133</v>
      </c>
      <c r="B8" s="63">
        <v>1238741.28</v>
      </c>
      <c r="C8" s="63">
        <v>2544071</v>
      </c>
      <c r="D8" s="63">
        <v>2544071</v>
      </c>
      <c r="E8" s="63">
        <v>1488294.72</v>
      </c>
      <c r="F8" s="58">
        <f t="shared" si="0"/>
        <v>120.14572728213271</v>
      </c>
      <c r="G8" s="60">
        <f t="shared" si="1"/>
        <v>58.500518263837762</v>
      </c>
    </row>
    <row r="9" spans="1:7" s="61" customFormat="1" ht="13">
      <c r="A9" s="58" t="s">
        <v>135</v>
      </c>
      <c r="B9" s="63">
        <v>0</v>
      </c>
      <c r="C9" s="63">
        <v>0</v>
      </c>
      <c r="D9" s="63">
        <v>0</v>
      </c>
      <c r="E9" s="63">
        <v>76062.52</v>
      </c>
      <c r="F9" s="58" t="e">
        <f t="shared" si="0"/>
        <v>#DIV/0!</v>
      </c>
      <c r="G9" s="60" t="e">
        <f t="shared" si="1"/>
        <v>#DIV/0!</v>
      </c>
    </row>
    <row r="10" spans="1:7" s="61" customFormat="1" ht="13">
      <c r="A10" s="58" t="s">
        <v>136</v>
      </c>
      <c r="B10" s="63">
        <v>254208</v>
      </c>
      <c r="C10" s="63">
        <v>549542</v>
      </c>
      <c r="D10" s="63">
        <v>549542</v>
      </c>
      <c r="E10" s="63">
        <v>351294.42</v>
      </c>
      <c r="F10" s="58">
        <f t="shared" si="0"/>
        <v>138.19172488670694</v>
      </c>
      <c r="G10" s="60">
        <f t="shared" si="1"/>
        <v>63.924944772192113</v>
      </c>
    </row>
    <row r="11" spans="1:7" s="61" customFormat="1" ht="13">
      <c r="A11" s="58" t="s">
        <v>134</v>
      </c>
      <c r="B11" s="63">
        <v>6259793</v>
      </c>
      <c r="C11" s="63">
        <v>14864054</v>
      </c>
      <c r="D11" s="63">
        <v>14864054</v>
      </c>
      <c r="E11" s="63">
        <v>6856308.3399999999</v>
      </c>
      <c r="F11" s="58">
        <f t="shared" si="0"/>
        <v>109.52931414824738</v>
      </c>
      <c r="G11" s="60">
        <f t="shared" si="1"/>
        <v>46.126772278948927</v>
      </c>
    </row>
    <row r="12" spans="1:7" s="57" customFormat="1" ht="14">
      <c r="A12" s="45" t="s">
        <v>137</v>
      </c>
      <c r="B12" s="65">
        <v>202469</v>
      </c>
      <c r="C12" s="65">
        <v>387500</v>
      </c>
      <c r="D12" s="65">
        <v>387500</v>
      </c>
      <c r="E12" s="65">
        <v>267051.46999999997</v>
      </c>
      <c r="F12" s="55">
        <f t="shared" si="0"/>
        <v>131.89746084585786</v>
      </c>
      <c r="G12" s="56">
        <f t="shared" si="1"/>
        <v>68.916508387096769</v>
      </c>
    </row>
    <row r="13" spans="1:7" s="61" customFormat="1" ht="13">
      <c r="A13" s="58" t="s">
        <v>138</v>
      </c>
      <c r="B13" s="63">
        <v>202469</v>
      </c>
      <c r="C13" s="62">
        <v>387500</v>
      </c>
      <c r="D13" s="62">
        <v>387500</v>
      </c>
      <c r="E13" s="62">
        <v>267051.46999999997</v>
      </c>
      <c r="F13" s="58">
        <f t="shared" si="0"/>
        <v>131.89746084585786</v>
      </c>
      <c r="G13" s="60">
        <f t="shared" si="1"/>
        <v>68.916508387096769</v>
      </c>
    </row>
    <row r="14" spans="1:7" s="57" customFormat="1" ht="14">
      <c r="A14" s="45" t="s">
        <v>139</v>
      </c>
      <c r="B14" s="65">
        <v>6117</v>
      </c>
      <c r="C14" s="65">
        <v>44050</v>
      </c>
      <c r="D14" s="65">
        <v>44050</v>
      </c>
      <c r="E14" s="65">
        <v>11007.33</v>
      </c>
      <c r="F14" s="55">
        <f t="shared" si="0"/>
        <v>179.94654242275624</v>
      </c>
      <c r="G14" s="56">
        <f t="shared" si="1"/>
        <v>24.988263337116912</v>
      </c>
    </row>
    <row r="15" spans="1:7" ht="13">
      <c r="A15" s="58" t="s">
        <v>140</v>
      </c>
      <c r="B15" s="63">
        <v>6117</v>
      </c>
      <c r="C15" s="63">
        <v>44050</v>
      </c>
      <c r="D15" s="63">
        <v>44050</v>
      </c>
      <c r="E15" s="63">
        <v>11007.33</v>
      </c>
      <c r="F15" s="42">
        <f t="shared" si="0"/>
        <v>179.94654242275624</v>
      </c>
      <c r="G15" s="43">
        <f t="shared" si="1"/>
        <v>24.988263337116912</v>
      </c>
    </row>
    <row r="16" spans="1:7" s="57" customFormat="1" ht="14">
      <c r="A16" s="45" t="s">
        <v>141</v>
      </c>
      <c r="B16" s="65">
        <v>230505.72</v>
      </c>
      <c r="C16" s="65">
        <v>506840</v>
      </c>
      <c r="D16" s="65">
        <v>506840</v>
      </c>
      <c r="E16" s="65">
        <v>216924.23</v>
      </c>
      <c r="F16" s="55">
        <f t="shared" si="0"/>
        <v>94.107959663647407</v>
      </c>
      <c r="G16" s="56">
        <f t="shared" si="1"/>
        <v>42.79935087996212</v>
      </c>
    </row>
    <row r="17" spans="1:7" ht="13">
      <c r="A17" s="58" t="s">
        <v>142</v>
      </c>
      <c r="B17" s="63">
        <v>230505.72</v>
      </c>
      <c r="C17" s="63">
        <v>476927</v>
      </c>
      <c r="D17" s="63">
        <v>476927</v>
      </c>
      <c r="E17" s="63">
        <v>193535.37</v>
      </c>
      <c r="F17" s="59">
        <f t="shared" si="0"/>
        <v>83.961200615759125</v>
      </c>
      <c r="G17" s="43">
        <f t="shared" si="1"/>
        <v>40.579663135029051</v>
      </c>
    </row>
    <row r="18" spans="1:7" ht="13">
      <c r="A18" s="58" t="s">
        <v>149</v>
      </c>
      <c r="B18" s="63">
        <v>0</v>
      </c>
      <c r="C18" s="63">
        <v>29913</v>
      </c>
      <c r="D18" s="63">
        <v>29913</v>
      </c>
      <c r="E18" s="62">
        <v>23388.86</v>
      </c>
      <c r="F18" s="59" t="e">
        <f t="shared" si="0"/>
        <v>#DIV/0!</v>
      </c>
      <c r="G18" s="43">
        <f t="shared" si="1"/>
        <v>78.189616554675226</v>
      </c>
    </row>
    <row r="19" spans="1:7" s="57" customFormat="1" ht="14">
      <c r="A19" s="45" t="s">
        <v>143</v>
      </c>
      <c r="B19" s="65">
        <v>0</v>
      </c>
      <c r="C19" s="65">
        <v>20000</v>
      </c>
      <c r="D19" s="65">
        <v>20000</v>
      </c>
      <c r="E19" s="65">
        <v>0</v>
      </c>
      <c r="F19" s="55" t="e">
        <f t="shared" si="0"/>
        <v>#DIV/0!</v>
      </c>
      <c r="G19" s="56">
        <f t="shared" si="1"/>
        <v>0</v>
      </c>
    </row>
    <row r="20" spans="1:7" ht="13">
      <c r="A20" s="58" t="s">
        <v>144</v>
      </c>
      <c r="B20" s="63">
        <v>0</v>
      </c>
      <c r="C20" s="63">
        <v>20000</v>
      </c>
      <c r="D20" s="63">
        <v>20000</v>
      </c>
      <c r="E20" s="63">
        <v>0</v>
      </c>
      <c r="F20" s="42" t="e">
        <f t="shared" si="0"/>
        <v>#DIV/0!</v>
      </c>
      <c r="G20" s="43">
        <f t="shared" si="1"/>
        <v>0</v>
      </c>
    </row>
    <row r="21" spans="1:7" s="57" customFormat="1" ht="14">
      <c r="A21" s="45" t="s">
        <v>145</v>
      </c>
      <c r="B21" s="65">
        <v>1019</v>
      </c>
      <c r="C21" s="65">
        <v>1200</v>
      </c>
      <c r="D21" s="65">
        <v>1200</v>
      </c>
      <c r="E21" s="65">
        <v>609.73</v>
      </c>
      <c r="F21" s="55">
        <f t="shared" si="0"/>
        <v>59.836113837095198</v>
      </c>
      <c r="G21" s="56">
        <f t="shared" si="1"/>
        <v>50.810833333333335</v>
      </c>
    </row>
    <row r="22" spans="1:7" ht="13">
      <c r="A22" s="58" t="s">
        <v>146</v>
      </c>
      <c r="B22" s="63">
        <v>1019</v>
      </c>
      <c r="C22" s="63">
        <v>1200</v>
      </c>
      <c r="D22" s="63">
        <v>1200</v>
      </c>
      <c r="E22" s="63">
        <v>609.73</v>
      </c>
      <c r="F22" s="42">
        <f t="shared" si="0"/>
        <v>59.836113837095198</v>
      </c>
      <c r="G22" s="43">
        <f t="shared" si="1"/>
        <v>50.810833333333335</v>
      </c>
    </row>
    <row r="23" spans="1:7" s="57" customFormat="1" ht="16">
      <c r="A23" s="66" t="s">
        <v>147</v>
      </c>
      <c r="B23" s="67">
        <v>0</v>
      </c>
      <c r="C23" s="67">
        <v>0</v>
      </c>
      <c r="D23" s="67">
        <v>0</v>
      </c>
      <c r="E23" s="67">
        <v>17430</v>
      </c>
      <c r="F23" s="68" t="e">
        <f t="shared" ref="F23:F24" si="2">E23/B23*100</f>
        <v>#DIV/0!</v>
      </c>
      <c r="G23" s="68" t="e">
        <f t="shared" ref="G23:G24" si="3">E23/D23*100</f>
        <v>#DIV/0!</v>
      </c>
    </row>
    <row r="24" spans="1:7" ht="16">
      <c r="A24" s="69" t="s">
        <v>148</v>
      </c>
      <c r="B24" s="67">
        <v>0</v>
      </c>
      <c r="C24" s="67">
        <v>0</v>
      </c>
      <c r="D24" s="67">
        <v>0</v>
      </c>
      <c r="E24" s="67">
        <v>17430</v>
      </c>
      <c r="F24" s="68" t="e">
        <f t="shared" si="2"/>
        <v>#DIV/0!</v>
      </c>
      <c r="G24" s="68" t="e">
        <f t="shared" si="3"/>
        <v>#DIV/0!</v>
      </c>
    </row>
    <row r="25" spans="1:7" ht="15">
      <c r="A25" s="69"/>
      <c r="B25" s="67"/>
      <c r="C25" s="67"/>
      <c r="D25" s="67"/>
      <c r="E25" s="67"/>
      <c r="F25" s="68"/>
      <c r="G25" s="68"/>
    </row>
    <row r="26" spans="1:7" ht="15">
      <c r="A26" s="69"/>
      <c r="B26" s="67"/>
      <c r="C26" s="67"/>
      <c r="D26" s="67"/>
      <c r="E26" s="67"/>
      <c r="F26" s="68"/>
      <c r="G26" s="68"/>
    </row>
    <row r="27" spans="1:7" ht="13" thickBot="1"/>
    <row r="28" spans="1:7" ht="17" thickBot="1">
      <c r="A28" s="101" t="s">
        <v>151</v>
      </c>
      <c r="B28" s="102"/>
      <c r="C28" s="102"/>
      <c r="D28" s="102"/>
      <c r="E28" s="102"/>
      <c r="F28" s="103"/>
    </row>
    <row r="30" spans="1:7" ht="13">
      <c r="A30" s="41" t="s">
        <v>131</v>
      </c>
      <c r="B30" s="64">
        <f>SUM(B32,B37,B39,B41,B44,B46)</f>
        <v>8339634.2400000012</v>
      </c>
      <c r="C30" s="64">
        <v>18917257</v>
      </c>
      <c r="D30" s="64">
        <v>18917257</v>
      </c>
      <c r="E30" s="64">
        <f>SUM(E32,E37,E39,E41,E44,E46)</f>
        <v>9213217.8100000005</v>
      </c>
      <c r="F30" s="42">
        <f t="shared" ref="F30" si="4">E30/B30*100</f>
        <v>110.47508253791234</v>
      </c>
      <c r="G30" s="43">
        <f t="shared" ref="G30" si="5">E30/D30*100</f>
        <v>48.702715250947854</v>
      </c>
    </row>
    <row r="31" spans="1:7">
      <c r="A31" s="41"/>
      <c r="B31" s="64"/>
      <c r="C31" s="64"/>
      <c r="D31" s="64"/>
      <c r="E31" s="64"/>
      <c r="F31" s="42"/>
      <c r="G31" s="43"/>
    </row>
    <row r="32" spans="1:7" ht="14">
      <c r="A32" s="45" t="s">
        <v>132</v>
      </c>
      <c r="B32" s="65">
        <f>SUM(B33:B36)</f>
        <v>7902063.7300000004</v>
      </c>
      <c r="C32" s="65">
        <v>17957667</v>
      </c>
      <c r="D32" s="65">
        <v>17957667</v>
      </c>
      <c r="E32" s="65">
        <f>SUM(E33:E36)</f>
        <v>8749861.5</v>
      </c>
      <c r="F32" s="55">
        <f t="shared" ref="F32:F49" si="6">E32/B32*100</f>
        <v>110.72881463586981</v>
      </c>
      <c r="G32" s="56">
        <f t="shared" ref="G32:G49" si="7">E32/D32*100</f>
        <v>48.72493459200463</v>
      </c>
    </row>
    <row r="33" spans="1:7" ht="13">
      <c r="A33" s="58" t="s">
        <v>133</v>
      </c>
      <c r="B33" s="63">
        <v>1340235.92</v>
      </c>
      <c r="C33" s="63">
        <v>2544071</v>
      </c>
      <c r="D33" s="63">
        <v>2544071</v>
      </c>
      <c r="E33" s="63">
        <v>1259161.92</v>
      </c>
      <c r="F33" s="58">
        <f t="shared" si="6"/>
        <v>93.950766518778266</v>
      </c>
      <c r="G33" s="60">
        <f t="shared" si="7"/>
        <v>49.493977172806886</v>
      </c>
    </row>
    <row r="34" spans="1:7" ht="13">
      <c r="A34" s="58" t="s">
        <v>135</v>
      </c>
      <c r="B34" s="63">
        <v>0</v>
      </c>
      <c r="C34" s="63">
        <v>0</v>
      </c>
      <c r="D34" s="63">
        <v>0</v>
      </c>
      <c r="E34" s="63">
        <v>76062.52</v>
      </c>
      <c r="F34" s="58" t="e">
        <f t="shared" si="6"/>
        <v>#DIV/0!</v>
      </c>
      <c r="G34" s="60" t="e">
        <f t="shared" si="7"/>
        <v>#DIV/0!</v>
      </c>
    </row>
    <row r="35" spans="1:7" ht="13">
      <c r="A35" s="58" t="s">
        <v>136</v>
      </c>
      <c r="B35" s="63">
        <v>257458.07</v>
      </c>
      <c r="C35" s="63">
        <v>549542</v>
      </c>
      <c r="D35" s="63">
        <v>549542</v>
      </c>
      <c r="E35" s="63">
        <v>381989.58</v>
      </c>
      <c r="F35" s="58">
        <f t="shared" si="6"/>
        <v>148.36962772229282</v>
      </c>
      <c r="G35" s="60">
        <f t="shared" si="7"/>
        <v>69.510534226683319</v>
      </c>
    </row>
    <row r="36" spans="1:7" ht="13">
      <c r="A36" s="58" t="s">
        <v>134</v>
      </c>
      <c r="B36" s="63">
        <v>6304369.7400000002</v>
      </c>
      <c r="C36" s="63">
        <v>14864054</v>
      </c>
      <c r="D36" s="63">
        <v>14864054</v>
      </c>
      <c r="E36" s="63">
        <v>7032647.4800000004</v>
      </c>
      <c r="F36" s="58">
        <f t="shared" si="6"/>
        <v>111.55195158334735</v>
      </c>
      <c r="G36" s="60">
        <f t="shared" si="7"/>
        <v>47.313118480328455</v>
      </c>
    </row>
    <row r="37" spans="1:7" ht="14">
      <c r="A37" s="45" t="s">
        <v>137</v>
      </c>
      <c r="B37" s="65">
        <v>154266.32999999999</v>
      </c>
      <c r="C37" s="65">
        <v>387500</v>
      </c>
      <c r="D37" s="65">
        <v>387500</v>
      </c>
      <c r="E37" s="65">
        <v>187209.41</v>
      </c>
      <c r="F37" s="55">
        <f t="shared" si="6"/>
        <v>121.35467927447294</v>
      </c>
      <c r="G37" s="56">
        <f t="shared" si="7"/>
        <v>48.312105806451619</v>
      </c>
    </row>
    <row r="38" spans="1:7" ht="13">
      <c r="A38" s="58" t="s">
        <v>138</v>
      </c>
      <c r="B38" s="63">
        <v>154266.32999999999</v>
      </c>
      <c r="C38" s="62">
        <v>387500</v>
      </c>
      <c r="D38" s="62">
        <v>387500</v>
      </c>
      <c r="E38" s="62">
        <v>187209.41</v>
      </c>
      <c r="F38" s="58">
        <f t="shared" si="6"/>
        <v>121.35467927447294</v>
      </c>
      <c r="G38" s="60">
        <f t="shared" si="7"/>
        <v>48.312105806451619</v>
      </c>
    </row>
    <row r="39" spans="1:7" ht="14">
      <c r="A39" s="45" t="s">
        <v>139</v>
      </c>
      <c r="B39" s="65">
        <v>50387.49</v>
      </c>
      <c r="C39" s="65">
        <v>44050</v>
      </c>
      <c r="D39" s="65">
        <v>44050</v>
      </c>
      <c r="E39" s="65">
        <v>44642.67</v>
      </c>
      <c r="F39" s="55">
        <f t="shared" si="6"/>
        <v>88.598717657894838</v>
      </c>
      <c r="G39" s="56">
        <f t="shared" si="7"/>
        <v>101.345448354143</v>
      </c>
    </row>
    <row r="40" spans="1:7" ht="13">
      <c r="A40" s="58" t="s">
        <v>140</v>
      </c>
      <c r="B40" s="63">
        <v>50387.49</v>
      </c>
      <c r="C40" s="63">
        <v>44050</v>
      </c>
      <c r="D40" s="63">
        <v>44050</v>
      </c>
      <c r="E40" s="63">
        <v>44642.67</v>
      </c>
      <c r="F40" s="42">
        <f t="shared" si="6"/>
        <v>88.598717657894838</v>
      </c>
      <c r="G40" s="43">
        <f t="shared" si="7"/>
        <v>101.345448354143</v>
      </c>
    </row>
    <row r="41" spans="1:7" ht="14">
      <c r="A41" s="45" t="s">
        <v>141</v>
      </c>
      <c r="B41" s="65">
        <f>SUM(B42:B43)</f>
        <v>232916.69</v>
      </c>
      <c r="C41" s="65">
        <v>506840</v>
      </c>
      <c r="D41" s="65">
        <v>506840</v>
      </c>
      <c r="E41" s="65">
        <f>SUM(E42:E43)</f>
        <v>231504.22999999998</v>
      </c>
      <c r="F41" s="55">
        <f t="shared" si="6"/>
        <v>99.393577162718557</v>
      </c>
      <c r="G41" s="56">
        <f t="shared" si="7"/>
        <v>45.675998342672244</v>
      </c>
    </row>
    <row r="42" spans="1:7" ht="13">
      <c r="A42" s="58" t="s">
        <v>142</v>
      </c>
      <c r="B42" s="63">
        <v>217100.31</v>
      </c>
      <c r="C42" s="63">
        <v>476927</v>
      </c>
      <c r="D42" s="63">
        <v>476927</v>
      </c>
      <c r="E42" s="63">
        <v>208115.37</v>
      </c>
      <c r="F42" s="59">
        <f t="shared" si="6"/>
        <v>95.861387761261142</v>
      </c>
      <c r="G42" s="43">
        <f t="shared" si="7"/>
        <v>43.636734762343082</v>
      </c>
    </row>
    <row r="43" spans="1:7" ht="13">
      <c r="A43" s="58" t="s">
        <v>149</v>
      </c>
      <c r="B43" s="63">
        <v>15816.38</v>
      </c>
      <c r="C43" s="63">
        <v>29913</v>
      </c>
      <c r="D43" s="63">
        <v>29913</v>
      </c>
      <c r="E43" s="63">
        <v>23388.86</v>
      </c>
      <c r="F43" s="59">
        <f t="shared" si="6"/>
        <v>147.87745362718906</v>
      </c>
      <c r="G43" s="43">
        <f t="shared" si="7"/>
        <v>78.189616554675226</v>
      </c>
    </row>
    <row r="44" spans="1:7" ht="14">
      <c r="A44" s="45" t="s">
        <v>143</v>
      </c>
      <c r="B44" s="65">
        <v>0</v>
      </c>
      <c r="C44" s="65">
        <v>20000</v>
      </c>
      <c r="D44" s="65">
        <v>20000</v>
      </c>
      <c r="E44" s="65">
        <v>0</v>
      </c>
      <c r="F44" s="55" t="e">
        <f t="shared" si="6"/>
        <v>#DIV/0!</v>
      </c>
      <c r="G44" s="56">
        <f t="shared" si="7"/>
        <v>0</v>
      </c>
    </row>
    <row r="45" spans="1:7" ht="13">
      <c r="A45" s="58" t="s">
        <v>144</v>
      </c>
      <c r="B45" s="63">
        <v>0</v>
      </c>
      <c r="C45" s="63">
        <v>20000</v>
      </c>
      <c r="D45" s="63">
        <v>20000</v>
      </c>
      <c r="E45" s="63">
        <v>0</v>
      </c>
      <c r="F45" s="42" t="e">
        <f t="shared" si="6"/>
        <v>#DIV/0!</v>
      </c>
      <c r="G45" s="43">
        <f t="shared" si="7"/>
        <v>0</v>
      </c>
    </row>
    <row r="46" spans="1:7" ht="14">
      <c r="A46" s="45" t="s">
        <v>145</v>
      </c>
      <c r="B46" s="65">
        <v>0</v>
      </c>
      <c r="C46" s="65">
        <v>1200</v>
      </c>
      <c r="D46" s="65">
        <v>1200</v>
      </c>
      <c r="E46" s="65">
        <v>0</v>
      </c>
      <c r="F46" s="55" t="e">
        <f t="shared" si="6"/>
        <v>#DIV/0!</v>
      </c>
      <c r="G46" s="56">
        <f t="shared" si="7"/>
        <v>0</v>
      </c>
    </row>
    <row r="47" spans="1:7" ht="13">
      <c r="A47" s="58" t="s">
        <v>146</v>
      </c>
      <c r="B47" s="63">
        <v>0</v>
      </c>
      <c r="C47" s="63">
        <v>1200</v>
      </c>
      <c r="D47" s="63">
        <v>1200</v>
      </c>
      <c r="E47" s="63">
        <v>0</v>
      </c>
      <c r="F47" s="42" t="e">
        <f t="shared" si="6"/>
        <v>#DIV/0!</v>
      </c>
      <c r="G47" s="43">
        <f t="shared" si="7"/>
        <v>0</v>
      </c>
    </row>
    <row r="48" spans="1:7" ht="16">
      <c r="A48" s="66" t="s">
        <v>147</v>
      </c>
      <c r="B48" s="67">
        <v>0</v>
      </c>
      <c r="C48" s="67">
        <v>0</v>
      </c>
      <c r="D48" s="67">
        <v>0</v>
      </c>
      <c r="E48" s="67">
        <v>0</v>
      </c>
      <c r="F48" s="68" t="e">
        <f t="shared" si="6"/>
        <v>#DIV/0!</v>
      </c>
      <c r="G48" s="68" t="e">
        <f t="shared" si="7"/>
        <v>#DIV/0!</v>
      </c>
    </row>
    <row r="49" spans="1:7" ht="16">
      <c r="A49" s="69" t="s">
        <v>148</v>
      </c>
      <c r="B49" s="67">
        <v>0</v>
      </c>
      <c r="C49" s="67">
        <v>0</v>
      </c>
      <c r="D49" s="67">
        <v>0</v>
      </c>
      <c r="E49" s="67">
        <v>0</v>
      </c>
      <c r="F49" s="68" t="e">
        <f t="shared" si="6"/>
        <v>#DIV/0!</v>
      </c>
      <c r="G49" s="68" t="e">
        <f t="shared" si="7"/>
        <v>#DIV/0!</v>
      </c>
    </row>
  </sheetData>
  <mergeCells count="3">
    <mergeCell ref="A3:F3"/>
    <mergeCell ref="A28:F28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97"/>
  <sheetViews>
    <sheetView topLeftCell="A400" workbookViewId="0">
      <selection activeCell="G369" sqref="G369:I369"/>
    </sheetView>
  </sheetViews>
  <sheetFormatPr baseColWidth="10" defaultColWidth="9.1640625" defaultRowHeight="12"/>
  <cols>
    <col min="1" max="1" width="8.33203125" style="40" customWidth="1"/>
    <col min="2" max="2" width="8.1640625" style="40" customWidth="1"/>
    <col min="3" max="3" width="7.1640625" style="40" customWidth="1"/>
    <col min="4" max="4" width="1.5" style="40" customWidth="1"/>
    <col min="5" max="5" width="14.5" style="40" customWidth="1"/>
    <col min="6" max="6" width="4.1640625" style="40" customWidth="1"/>
    <col min="7" max="7" width="8.6640625" style="40" customWidth="1"/>
    <col min="8" max="8" width="9.1640625" style="40"/>
    <col min="9" max="9" width="8.5" style="40" customWidth="1"/>
    <col min="10" max="10" width="6.33203125" style="40" customWidth="1"/>
    <col min="11" max="11" width="9.1640625" style="40"/>
    <col min="12" max="12" width="9.1640625" style="40" customWidth="1"/>
    <col min="13" max="14" width="10.6640625" style="40" customWidth="1"/>
    <col min="15" max="15" width="9.1640625" style="40"/>
    <col min="16" max="16" width="9.1640625" style="40" customWidth="1"/>
    <col min="17" max="17" width="10" style="40" bestFit="1" customWidth="1"/>
    <col min="18" max="18" width="2.6640625" style="40" customWidth="1"/>
    <col min="19" max="16384" width="9.1640625" style="40"/>
  </cols>
  <sheetData>
    <row r="1" spans="1:18" ht="11.25" customHeight="1">
      <c r="A1" s="143" t="s">
        <v>129</v>
      </c>
      <c r="B1" s="144"/>
      <c r="K1" s="70"/>
      <c r="L1" s="70"/>
    </row>
    <row r="2" spans="1:18" ht="11.25" customHeight="1">
      <c r="A2" s="145" t="s">
        <v>798</v>
      </c>
      <c r="B2" s="146"/>
      <c r="C2" s="146"/>
      <c r="D2" s="146"/>
      <c r="E2" s="146"/>
      <c r="F2" s="143"/>
      <c r="G2" s="144"/>
      <c r="H2" s="144"/>
      <c r="I2" s="144"/>
      <c r="J2" s="144"/>
      <c r="K2" s="70"/>
      <c r="L2" s="70"/>
    </row>
    <row r="3" spans="1:18" ht="11.25" customHeight="1">
      <c r="A3" s="144"/>
      <c r="B3" s="144"/>
      <c r="C3" s="144"/>
      <c r="D3" s="144"/>
      <c r="E3" s="144"/>
      <c r="G3" s="70"/>
      <c r="H3" s="70"/>
      <c r="I3" s="70"/>
      <c r="J3" s="70"/>
      <c r="K3" s="70"/>
      <c r="L3" s="70"/>
    </row>
    <row r="4" spans="1:18" ht="11.25" customHeight="1">
      <c r="A4" s="144"/>
      <c r="B4" s="144"/>
      <c r="C4" s="144"/>
      <c r="D4" s="144"/>
      <c r="E4" s="144"/>
      <c r="G4" s="70"/>
      <c r="H4" s="70"/>
      <c r="I4" s="70"/>
      <c r="J4" s="70"/>
      <c r="K4" s="70"/>
      <c r="L4" s="70"/>
    </row>
    <row r="5" spans="1:18" ht="27" customHeight="1">
      <c r="A5" s="144"/>
      <c r="B5" s="144"/>
      <c r="C5" s="144"/>
      <c r="D5" s="144"/>
      <c r="E5" s="144"/>
      <c r="F5" s="70"/>
      <c r="G5" s="70"/>
      <c r="H5" s="70"/>
      <c r="I5" s="70"/>
      <c r="J5" s="70"/>
      <c r="K5" s="70"/>
      <c r="L5" s="70"/>
    </row>
    <row r="6" spans="1:18" ht="15" customHeight="1">
      <c r="A6" s="88"/>
      <c r="B6" s="107" t="s">
        <v>153</v>
      </c>
      <c r="C6" s="108"/>
      <c r="D6" s="109"/>
      <c r="E6" s="127" t="s">
        <v>154</v>
      </c>
      <c r="F6" s="127"/>
      <c r="G6" s="127" t="s">
        <v>155</v>
      </c>
      <c r="H6" s="127"/>
      <c r="I6" s="127"/>
      <c r="J6" s="126" t="s">
        <v>156</v>
      </c>
      <c r="K6" s="126"/>
      <c r="L6" s="128" t="s">
        <v>157</v>
      </c>
      <c r="M6" s="126" t="s">
        <v>158</v>
      </c>
      <c r="N6" s="126" t="s">
        <v>159</v>
      </c>
      <c r="O6" s="126"/>
      <c r="P6" s="126" t="s">
        <v>160</v>
      </c>
      <c r="Q6" s="126" t="s">
        <v>161</v>
      </c>
      <c r="R6" s="73"/>
    </row>
    <row r="7" spans="1:18" ht="36" customHeight="1">
      <c r="A7" s="88"/>
      <c r="B7" s="88"/>
      <c r="C7" s="88"/>
      <c r="D7" s="88"/>
      <c r="E7" s="127"/>
      <c r="F7" s="127"/>
      <c r="G7" s="88"/>
      <c r="H7" s="88"/>
      <c r="I7" s="88"/>
      <c r="J7" s="126"/>
      <c r="K7" s="126"/>
      <c r="L7" s="128"/>
      <c r="M7" s="126"/>
      <c r="N7" s="126"/>
      <c r="O7" s="126"/>
      <c r="P7" s="126"/>
      <c r="Q7" s="126"/>
      <c r="R7" s="73"/>
    </row>
    <row r="8" spans="1:18" ht="15">
      <c r="A8" s="73"/>
      <c r="B8" s="73"/>
      <c r="C8" s="123"/>
      <c r="D8" s="123"/>
      <c r="E8" s="123"/>
      <c r="F8" s="123"/>
      <c r="G8" s="123" t="s">
        <v>162</v>
      </c>
      <c r="H8" s="123"/>
      <c r="I8" s="123"/>
      <c r="J8" s="124">
        <v>8339634.2400000002</v>
      </c>
      <c r="K8" s="125"/>
      <c r="L8" s="74" t="s">
        <v>163</v>
      </c>
      <c r="M8" s="74" t="s">
        <v>163</v>
      </c>
      <c r="N8" s="124">
        <v>9213217.8100000005</v>
      </c>
      <c r="O8" s="125"/>
      <c r="P8" s="90">
        <f>N8/J8*100</f>
        <v>110.47508253791236</v>
      </c>
      <c r="Q8" s="75">
        <f>N8/M8*100</f>
        <v>48.702715250947854</v>
      </c>
      <c r="R8" s="73"/>
    </row>
    <row r="9" spans="1:18" ht="15">
      <c r="A9" s="73"/>
      <c r="B9" s="73"/>
      <c r="C9" s="112"/>
      <c r="D9" s="112"/>
      <c r="E9" s="112" t="s">
        <v>165</v>
      </c>
      <c r="F9" s="112"/>
      <c r="G9" s="112" t="s">
        <v>166</v>
      </c>
      <c r="H9" s="112"/>
      <c r="I9" s="112"/>
      <c r="J9" s="111">
        <f>SUM(J14,J86,J114,J141,J168,J191,J232,J244,J296,J322,J358,J366,J374,J382)</f>
        <v>8339634.2399999993</v>
      </c>
      <c r="K9" s="110"/>
      <c r="L9" s="76" t="s">
        <v>163</v>
      </c>
      <c r="M9" s="76" t="s">
        <v>163</v>
      </c>
      <c r="N9" s="111">
        <v>9213217.8100000005</v>
      </c>
      <c r="O9" s="110"/>
      <c r="P9" s="90">
        <f t="shared" ref="P9:P72" si="0">N9/J9*100</f>
        <v>110.47508253791239</v>
      </c>
      <c r="Q9" s="75">
        <f t="shared" ref="Q9:Q71" si="1">N9/M9*100</f>
        <v>48.702715250947854</v>
      </c>
      <c r="R9" s="73"/>
    </row>
    <row r="10" spans="1:18" ht="15">
      <c r="A10" s="73"/>
      <c r="B10" s="73"/>
      <c r="C10" s="112"/>
      <c r="D10" s="112"/>
      <c r="E10" s="112" t="s">
        <v>167</v>
      </c>
      <c r="F10" s="112"/>
      <c r="G10" s="112" t="s">
        <v>168</v>
      </c>
      <c r="H10" s="112"/>
      <c r="I10" s="112"/>
      <c r="J10" s="111">
        <v>8339634.2400000002</v>
      </c>
      <c r="K10" s="110"/>
      <c r="L10" s="76" t="s">
        <v>163</v>
      </c>
      <c r="M10" s="76" t="s">
        <v>163</v>
      </c>
      <c r="N10" s="111">
        <v>9213217.8100000005</v>
      </c>
      <c r="O10" s="110"/>
      <c r="P10" s="90">
        <f t="shared" si="0"/>
        <v>110.47508253791236</v>
      </c>
      <c r="Q10" s="75">
        <f t="shared" si="1"/>
        <v>48.702715250947854</v>
      </c>
      <c r="R10" s="73"/>
    </row>
    <row r="11" spans="1:18" ht="15">
      <c r="A11" s="73"/>
      <c r="B11" s="73"/>
      <c r="C11" s="112"/>
      <c r="D11" s="112"/>
      <c r="E11" s="112" t="s">
        <v>169</v>
      </c>
      <c r="F11" s="112"/>
      <c r="G11" s="112" t="s">
        <v>170</v>
      </c>
      <c r="H11" s="112"/>
      <c r="I11" s="112"/>
      <c r="J11" s="110">
        <v>8339634.2400000002</v>
      </c>
      <c r="K11" s="110"/>
      <c r="L11" s="76" t="s">
        <v>163</v>
      </c>
      <c r="M11" s="76" t="s">
        <v>163</v>
      </c>
      <c r="N11" s="111">
        <v>9213217.8100000005</v>
      </c>
      <c r="O11" s="110"/>
      <c r="P11" s="90">
        <f t="shared" si="0"/>
        <v>110.47508253791236</v>
      </c>
      <c r="Q11" s="75">
        <f t="shared" si="1"/>
        <v>48.702715250947854</v>
      </c>
      <c r="R11" s="73"/>
    </row>
    <row r="12" spans="1:18" ht="15">
      <c r="A12" s="73"/>
      <c r="B12" s="73"/>
      <c r="C12" s="112"/>
      <c r="D12" s="112"/>
      <c r="E12" s="112" t="s">
        <v>171</v>
      </c>
      <c r="F12" s="112"/>
      <c r="G12" s="112" t="s">
        <v>172</v>
      </c>
      <c r="H12" s="112"/>
      <c r="I12" s="112"/>
      <c r="J12" s="111">
        <v>8339634.2400000002</v>
      </c>
      <c r="K12" s="110"/>
      <c r="L12" s="76" t="s">
        <v>163</v>
      </c>
      <c r="M12" s="76" t="s">
        <v>163</v>
      </c>
      <c r="N12" s="111">
        <v>9213217.8100000005</v>
      </c>
      <c r="O12" s="110"/>
      <c r="P12" s="90">
        <f t="shared" si="0"/>
        <v>110.47508253791236</v>
      </c>
      <c r="Q12" s="75">
        <f t="shared" si="1"/>
        <v>48.702715250947854</v>
      </c>
      <c r="R12" s="73"/>
    </row>
    <row r="13" spans="1:18" ht="15">
      <c r="A13" s="73"/>
      <c r="B13" s="73"/>
      <c r="C13" s="112"/>
      <c r="D13" s="112"/>
      <c r="E13" s="112" t="s">
        <v>173</v>
      </c>
      <c r="F13" s="112"/>
      <c r="G13" s="112" t="s">
        <v>174</v>
      </c>
      <c r="H13" s="112"/>
      <c r="I13" s="112"/>
      <c r="J13" s="118">
        <v>1340235.92</v>
      </c>
      <c r="K13" s="119"/>
      <c r="L13" s="76" t="s">
        <v>175</v>
      </c>
      <c r="M13" s="76" t="s">
        <v>175</v>
      </c>
      <c r="N13" s="111">
        <v>1259161.92</v>
      </c>
      <c r="O13" s="110"/>
      <c r="P13" s="90">
        <f t="shared" si="0"/>
        <v>93.950766518778266</v>
      </c>
      <c r="Q13" s="75">
        <f t="shared" si="1"/>
        <v>49.493977172806886</v>
      </c>
      <c r="R13" s="73"/>
    </row>
    <row r="14" spans="1:18" ht="32">
      <c r="A14" s="77"/>
      <c r="B14" s="77"/>
      <c r="C14" s="120"/>
      <c r="D14" s="120"/>
      <c r="E14" s="120" t="s">
        <v>176</v>
      </c>
      <c r="F14" s="120"/>
      <c r="G14" s="120" t="s">
        <v>177</v>
      </c>
      <c r="H14" s="120"/>
      <c r="I14" s="120"/>
      <c r="J14" s="121">
        <v>1340235.92</v>
      </c>
      <c r="K14" s="122"/>
      <c r="L14" s="78" t="s">
        <v>178</v>
      </c>
      <c r="M14" s="78" t="s">
        <v>178</v>
      </c>
      <c r="N14" s="121">
        <f>SUM(N18,N71,N81)</f>
        <v>1211393.04</v>
      </c>
      <c r="O14" s="122"/>
      <c r="P14" s="90">
        <f t="shared" si="0"/>
        <v>90.386552242235098</v>
      </c>
      <c r="Q14" s="79">
        <f t="shared" si="1"/>
        <v>53.214830303722515</v>
      </c>
      <c r="R14" s="73"/>
    </row>
    <row r="15" spans="1:18" ht="15">
      <c r="A15" s="73"/>
      <c r="B15" s="73"/>
      <c r="C15" s="112"/>
      <c r="D15" s="112"/>
      <c r="E15" s="117" t="s">
        <v>179</v>
      </c>
      <c r="F15" s="117"/>
      <c r="G15" s="112" t="s">
        <v>180</v>
      </c>
      <c r="H15" s="112"/>
      <c r="I15" s="112"/>
      <c r="J15" s="118">
        <v>1340235.92</v>
      </c>
      <c r="K15" s="119"/>
      <c r="L15" s="76" t="s">
        <v>178</v>
      </c>
      <c r="M15" s="76" t="s">
        <v>178</v>
      </c>
      <c r="N15" s="111">
        <v>1211393.04</v>
      </c>
      <c r="O15" s="110"/>
      <c r="P15" s="90">
        <f t="shared" si="0"/>
        <v>90.386552242235098</v>
      </c>
      <c r="Q15" s="75">
        <f t="shared" si="1"/>
        <v>53.214830303722515</v>
      </c>
      <c r="R15" s="73"/>
    </row>
    <row r="16" spans="1:18" ht="15">
      <c r="A16" s="73"/>
      <c r="B16" s="73"/>
      <c r="C16" s="112"/>
      <c r="D16" s="112"/>
      <c r="E16" s="112" t="s">
        <v>181</v>
      </c>
      <c r="F16" s="112"/>
      <c r="G16" s="112" t="s">
        <v>182</v>
      </c>
      <c r="H16" s="112"/>
      <c r="I16" s="112"/>
      <c r="J16" s="113">
        <v>1340235.92</v>
      </c>
      <c r="K16" s="106"/>
      <c r="L16" s="76" t="s">
        <v>178</v>
      </c>
      <c r="M16" s="76" t="s">
        <v>178</v>
      </c>
      <c r="N16" s="115">
        <v>1211393.04</v>
      </c>
      <c r="O16" s="116"/>
      <c r="P16" s="90">
        <f t="shared" si="0"/>
        <v>90.386552242235098</v>
      </c>
      <c r="Q16" s="75">
        <f t="shared" si="1"/>
        <v>53.214830303722515</v>
      </c>
      <c r="R16" s="73"/>
    </row>
    <row r="17" spans="1:18" ht="15">
      <c r="A17" s="73"/>
      <c r="B17" s="73"/>
      <c r="C17" s="112"/>
      <c r="D17" s="112"/>
      <c r="E17" s="112" t="s">
        <v>183</v>
      </c>
      <c r="F17" s="112"/>
      <c r="G17" s="112" t="s">
        <v>184</v>
      </c>
      <c r="H17" s="112"/>
      <c r="I17" s="112"/>
      <c r="J17" s="113">
        <v>1340235.92</v>
      </c>
      <c r="K17" s="113"/>
      <c r="L17" s="76" t="s">
        <v>178</v>
      </c>
      <c r="M17" s="76" t="s">
        <v>178</v>
      </c>
      <c r="N17" s="111">
        <v>1211393.04</v>
      </c>
      <c r="O17" s="110"/>
      <c r="P17" s="90">
        <f t="shared" si="0"/>
        <v>90.386552242235098</v>
      </c>
      <c r="Q17" s="75">
        <f t="shared" si="1"/>
        <v>53.214830303722515</v>
      </c>
      <c r="R17" s="73"/>
    </row>
    <row r="18" spans="1:18" ht="15">
      <c r="A18" s="73"/>
      <c r="B18" s="114"/>
      <c r="C18" s="114"/>
      <c r="D18" s="73"/>
      <c r="E18" s="114" t="s">
        <v>185</v>
      </c>
      <c r="F18" s="114"/>
      <c r="G18" s="114" t="s">
        <v>186</v>
      </c>
      <c r="H18" s="114"/>
      <c r="I18" s="114"/>
      <c r="J18" s="113">
        <f>SUM(J19,J61,J64)</f>
        <v>1340235.9200000002</v>
      </c>
      <c r="K18" s="106"/>
      <c r="L18" s="80" t="s">
        <v>178</v>
      </c>
      <c r="M18" s="80" t="s">
        <v>178</v>
      </c>
      <c r="N18" s="113">
        <v>1211393.04</v>
      </c>
      <c r="O18" s="106"/>
      <c r="P18" s="90">
        <f t="shared" si="0"/>
        <v>90.386552242235069</v>
      </c>
      <c r="Q18" s="75">
        <f t="shared" si="1"/>
        <v>53.214830303722515</v>
      </c>
      <c r="R18" s="73"/>
    </row>
    <row r="19" spans="1:18" ht="15">
      <c r="A19" s="73"/>
      <c r="B19" s="114"/>
      <c r="C19" s="114"/>
      <c r="D19" s="73"/>
      <c r="E19" s="114" t="s">
        <v>187</v>
      </c>
      <c r="F19" s="114"/>
      <c r="G19" s="114" t="s">
        <v>188</v>
      </c>
      <c r="H19" s="114"/>
      <c r="I19" s="114"/>
      <c r="J19" s="113">
        <f>SUM(J20,J25,J38,J57)</f>
        <v>1140600.9500000002</v>
      </c>
      <c r="K19" s="106"/>
      <c r="L19" s="80" t="s">
        <v>189</v>
      </c>
      <c r="M19" s="80" t="s">
        <v>189</v>
      </c>
      <c r="N19" s="113">
        <v>1057193.1599999999</v>
      </c>
      <c r="O19" s="106"/>
      <c r="P19" s="90">
        <f t="shared" si="0"/>
        <v>92.687382033129097</v>
      </c>
      <c r="Q19" s="75">
        <f t="shared" si="1"/>
        <v>54.964238699815951</v>
      </c>
      <c r="R19" s="73"/>
    </row>
    <row r="20" spans="1:18" ht="15">
      <c r="A20" s="73"/>
      <c r="B20" s="114"/>
      <c r="C20" s="114"/>
      <c r="D20" s="73"/>
      <c r="E20" s="114" t="s">
        <v>190</v>
      </c>
      <c r="F20" s="114"/>
      <c r="G20" s="114" t="s">
        <v>191</v>
      </c>
      <c r="H20" s="114"/>
      <c r="I20" s="114"/>
      <c r="J20" s="113">
        <f>SUM(J24,J23,J22,J21)</f>
        <v>22148.68</v>
      </c>
      <c r="K20" s="106"/>
      <c r="L20" s="80" t="s">
        <v>192</v>
      </c>
      <c r="M20" s="80" t="s">
        <v>192</v>
      </c>
      <c r="N20" s="106" t="s">
        <v>193</v>
      </c>
      <c r="O20" s="106"/>
      <c r="P20" s="90">
        <f t="shared" si="0"/>
        <v>221.59672720902557</v>
      </c>
      <c r="Q20" s="75">
        <f t="shared" si="1"/>
        <v>65.441000000000003</v>
      </c>
      <c r="R20" s="73"/>
    </row>
    <row r="21" spans="1:18" ht="15">
      <c r="A21" s="73"/>
      <c r="B21" s="112" t="s">
        <v>194</v>
      </c>
      <c r="C21" s="112"/>
      <c r="D21" s="73"/>
      <c r="E21" s="112" t="s">
        <v>195</v>
      </c>
      <c r="F21" s="112"/>
      <c r="G21" s="112" t="s">
        <v>196</v>
      </c>
      <c r="H21" s="112"/>
      <c r="I21" s="112"/>
      <c r="J21" s="111">
        <v>1300</v>
      </c>
      <c r="K21" s="110"/>
      <c r="L21" s="76" t="s">
        <v>197</v>
      </c>
      <c r="M21" s="76" t="s">
        <v>197</v>
      </c>
      <c r="N21" s="110" t="s">
        <v>198</v>
      </c>
      <c r="O21" s="110"/>
      <c r="P21" s="90">
        <f t="shared" si="0"/>
        <v>1578.4615384615386</v>
      </c>
      <c r="Q21" s="75">
        <f t="shared" si="1"/>
        <v>136.80000000000001</v>
      </c>
      <c r="R21" s="73"/>
    </row>
    <row r="22" spans="1:18" ht="27.75" customHeight="1">
      <c r="A22" s="73"/>
      <c r="B22" s="112" t="s">
        <v>199</v>
      </c>
      <c r="C22" s="112"/>
      <c r="D22" s="73"/>
      <c r="E22" s="112" t="s">
        <v>195</v>
      </c>
      <c r="F22" s="112"/>
      <c r="G22" s="112" t="s">
        <v>200</v>
      </c>
      <c r="H22" s="112"/>
      <c r="I22" s="112"/>
      <c r="J22" s="110">
        <v>480</v>
      </c>
      <c r="K22" s="110"/>
      <c r="L22" s="76" t="s">
        <v>201</v>
      </c>
      <c r="M22" s="76" t="s">
        <v>201</v>
      </c>
      <c r="N22" s="110" t="s">
        <v>202</v>
      </c>
      <c r="O22" s="110"/>
      <c r="P22" s="90">
        <f t="shared" si="0"/>
        <v>2575.625</v>
      </c>
      <c r="Q22" s="75">
        <f t="shared" si="1"/>
        <v>61.814999999999998</v>
      </c>
      <c r="R22" s="73"/>
    </row>
    <row r="23" spans="1:18" ht="27.75" customHeight="1">
      <c r="A23" s="73"/>
      <c r="B23" s="112" t="s">
        <v>203</v>
      </c>
      <c r="C23" s="112"/>
      <c r="D23" s="73"/>
      <c r="E23" s="112">
        <v>3211</v>
      </c>
      <c r="F23" s="112"/>
      <c r="G23" s="112" t="s">
        <v>204</v>
      </c>
      <c r="H23" s="112"/>
      <c r="I23" s="112"/>
      <c r="J23" s="111">
        <v>7718.68</v>
      </c>
      <c r="K23" s="110"/>
      <c r="L23" s="76" t="s">
        <v>201</v>
      </c>
      <c r="M23" s="76" t="s">
        <v>201</v>
      </c>
      <c r="N23" s="110" t="s">
        <v>205</v>
      </c>
      <c r="O23" s="110"/>
      <c r="P23" s="90">
        <f t="shared" si="0"/>
        <v>87.825897692351546</v>
      </c>
      <c r="Q23" s="75">
        <f t="shared" si="1"/>
        <v>33.894999999999996</v>
      </c>
      <c r="R23" s="73"/>
    </row>
    <row r="24" spans="1:18" ht="15">
      <c r="A24" s="73"/>
      <c r="B24" s="112" t="s">
        <v>206</v>
      </c>
      <c r="C24" s="112"/>
      <c r="D24" s="73"/>
      <c r="E24" s="112" t="s">
        <v>207</v>
      </c>
      <c r="F24" s="112"/>
      <c r="G24" s="112" t="s">
        <v>208</v>
      </c>
      <c r="H24" s="112"/>
      <c r="I24" s="112"/>
      <c r="J24" s="111">
        <v>12650</v>
      </c>
      <c r="K24" s="110"/>
      <c r="L24" s="76" t="s">
        <v>201</v>
      </c>
      <c r="M24" s="76" t="s">
        <v>201</v>
      </c>
      <c r="N24" s="110" t="s">
        <v>209</v>
      </c>
      <c r="O24" s="110"/>
      <c r="P24" s="90">
        <f t="shared" si="0"/>
        <v>74.456521739130437</v>
      </c>
      <c r="Q24" s="75">
        <f t="shared" si="1"/>
        <v>47.09375</v>
      </c>
      <c r="R24" s="73"/>
    </row>
    <row r="25" spans="1:18" ht="15">
      <c r="A25" s="73"/>
      <c r="B25" s="114"/>
      <c r="C25" s="114"/>
      <c r="D25" s="73"/>
      <c r="E25" s="114" t="s">
        <v>210</v>
      </c>
      <c r="F25" s="114"/>
      <c r="G25" s="114" t="s">
        <v>211</v>
      </c>
      <c r="H25" s="114"/>
      <c r="I25" s="114"/>
      <c r="J25" s="113">
        <f>SUM(J26,J27,J28,J29,J30,J31,K32,J33,J34,J35,J36,J37)</f>
        <v>856505.27</v>
      </c>
      <c r="K25" s="106"/>
      <c r="L25" s="80" t="s">
        <v>212</v>
      </c>
      <c r="M25" s="80" t="s">
        <v>212</v>
      </c>
      <c r="N25" s="113">
        <v>769831.76</v>
      </c>
      <c r="O25" s="106"/>
      <c r="P25" s="90">
        <f t="shared" si="0"/>
        <v>89.880563140025984</v>
      </c>
      <c r="Q25" s="75">
        <f t="shared" si="1"/>
        <v>52.76434270047978</v>
      </c>
      <c r="R25" s="73"/>
    </row>
    <row r="26" spans="1:18" ht="15">
      <c r="A26" s="73"/>
      <c r="B26" s="112" t="s">
        <v>213</v>
      </c>
      <c r="C26" s="112"/>
      <c r="D26" s="73"/>
      <c r="E26" s="112" t="s">
        <v>214</v>
      </c>
      <c r="F26" s="112"/>
      <c r="G26" s="112" t="s">
        <v>215</v>
      </c>
      <c r="H26" s="112"/>
      <c r="I26" s="112"/>
      <c r="J26" s="111">
        <v>32148.85</v>
      </c>
      <c r="K26" s="110"/>
      <c r="L26" s="76" t="s">
        <v>216</v>
      </c>
      <c r="M26" s="76" t="s">
        <v>216</v>
      </c>
      <c r="N26" s="110" t="s">
        <v>217</v>
      </c>
      <c r="O26" s="110"/>
      <c r="P26" s="90">
        <f t="shared" si="0"/>
        <v>108.08501703793448</v>
      </c>
      <c r="Q26" s="75">
        <f t="shared" si="1"/>
        <v>77.217977777777776</v>
      </c>
      <c r="R26" s="73"/>
    </row>
    <row r="27" spans="1:18" ht="24.75" customHeight="1">
      <c r="A27" s="73"/>
      <c r="B27" s="112" t="s">
        <v>218</v>
      </c>
      <c r="C27" s="112"/>
      <c r="D27" s="73"/>
      <c r="E27" s="112" t="s">
        <v>214</v>
      </c>
      <c r="F27" s="112"/>
      <c r="G27" s="112" t="s">
        <v>219</v>
      </c>
      <c r="H27" s="112"/>
      <c r="I27" s="112"/>
      <c r="J27" s="111">
        <v>4227.8</v>
      </c>
      <c r="K27" s="110"/>
      <c r="L27" s="76" t="s">
        <v>220</v>
      </c>
      <c r="M27" s="76" t="s">
        <v>220</v>
      </c>
      <c r="N27" s="110" t="s">
        <v>221</v>
      </c>
      <c r="O27" s="110"/>
      <c r="P27" s="90">
        <f t="shared" si="0"/>
        <v>41.061781541227113</v>
      </c>
      <c r="Q27" s="75">
        <f t="shared" si="1"/>
        <v>17.360099999999999</v>
      </c>
      <c r="R27" s="73"/>
    </row>
    <row r="28" spans="1:18" ht="24" customHeight="1">
      <c r="A28" s="73"/>
      <c r="B28" s="112" t="s">
        <v>222</v>
      </c>
      <c r="C28" s="112"/>
      <c r="D28" s="73"/>
      <c r="E28" s="112" t="s">
        <v>214</v>
      </c>
      <c r="F28" s="112"/>
      <c r="G28" s="112" t="s">
        <v>223</v>
      </c>
      <c r="H28" s="112"/>
      <c r="I28" s="112"/>
      <c r="J28" s="111">
        <v>23927.25</v>
      </c>
      <c r="K28" s="110"/>
      <c r="L28" s="76" t="s">
        <v>224</v>
      </c>
      <c r="M28" s="76" t="s">
        <v>224</v>
      </c>
      <c r="N28" s="110" t="s">
        <v>225</v>
      </c>
      <c r="O28" s="110"/>
      <c r="P28" s="90">
        <f t="shared" si="0"/>
        <v>89.824530608406732</v>
      </c>
      <c r="Q28" s="75">
        <f t="shared" si="1"/>
        <v>61.407257142857141</v>
      </c>
      <c r="R28" s="73"/>
    </row>
    <row r="29" spans="1:18" ht="19.5" customHeight="1">
      <c r="A29" s="73"/>
      <c r="B29" s="112" t="s">
        <v>226</v>
      </c>
      <c r="C29" s="112"/>
      <c r="D29" s="73"/>
      <c r="E29" s="112" t="s">
        <v>214</v>
      </c>
      <c r="F29" s="112"/>
      <c r="G29" s="112" t="s">
        <v>227</v>
      </c>
      <c r="H29" s="112"/>
      <c r="I29" s="112"/>
      <c r="J29" s="111">
        <v>23667.77</v>
      </c>
      <c r="K29" s="110"/>
      <c r="L29" s="76" t="s">
        <v>228</v>
      </c>
      <c r="M29" s="76" t="s">
        <v>228</v>
      </c>
      <c r="N29" s="110" t="s">
        <v>229</v>
      </c>
      <c r="O29" s="110"/>
      <c r="P29" s="90">
        <f t="shared" si="0"/>
        <v>66.360624596233606</v>
      </c>
      <c r="Q29" s="75">
        <f t="shared" si="1"/>
        <v>52.3536</v>
      </c>
      <c r="R29" s="73"/>
    </row>
    <row r="30" spans="1:18" ht="18" customHeight="1">
      <c r="A30" s="73"/>
      <c r="B30" s="112" t="s">
        <v>230</v>
      </c>
      <c r="C30" s="112"/>
      <c r="D30" s="73"/>
      <c r="E30" s="112" t="s">
        <v>214</v>
      </c>
      <c r="F30" s="112"/>
      <c r="G30" s="112" t="s">
        <v>231</v>
      </c>
      <c r="H30" s="112"/>
      <c r="I30" s="112"/>
      <c r="J30" s="111">
        <v>5465.39</v>
      </c>
      <c r="K30" s="110"/>
      <c r="L30" s="76" t="s">
        <v>220</v>
      </c>
      <c r="M30" s="76" t="s">
        <v>220</v>
      </c>
      <c r="N30" s="110" t="s">
        <v>232</v>
      </c>
      <c r="O30" s="110"/>
      <c r="P30" s="90">
        <f t="shared" si="0"/>
        <v>108.93495249195391</v>
      </c>
      <c r="Q30" s="75">
        <f t="shared" si="1"/>
        <v>59.537199999999999</v>
      </c>
      <c r="R30" s="73"/>
    </row>
    <row r="31" spans="1:18" ht="27" customHeight="1">
      <c r="A31" s="73"/>
      <c r="B31" s="112" t="s">
        <v>233</v>
      </c>
      <c r="C31" s="112"/>
      <c r="D31" s="73"/>
      <c r="E31" s="112" t="s">
        <v>234</v>
      </c>
      <c r="F31" s="112"/>
      <c r="G31" s="112" t="s">
        <v>235</v>
      </c>
      <c r="H31" s="112"/>
      <c r="I31" s="112"/>
      <c r="J31" s="111">
        <v>137444.03</v>
      </c>
      <c r="K31" s="110"/>
      <c r="L31" s="76" t="s">
        <v>236</v>
      </c>
      <c r="M31" s="76" t="s">
        <v>236</v>
      </c>
      <c r="N31" s="111">
        <v>144293.44</v>
      </c>
      <c r="O31" s="110"/>
      <c r="P31" s="90">
        <f t="shared" si="0"/>
        <v>104.98341761370065</v>
      </c>
      <c r="Q31" s="75">
        <f t="shared" si="1"/>
        <v>48.097813333333335</v>
      </c>
      <c r="R31" s="73"/>
    </row>
    <row r="32" spans="1:18" ht="36">
      <c r="A32" s="73"/>
      <c r="B32" s="81" t="s">
        <v>237</v>
      </c>
      <c r="C32" s="81"/>
      <c r="D32" s="73"/>
      <c r="E32" s="81">
        <v>3223</v>
      </c>
      <c r="F32" s="81"/>
      <c r="G32" s="81" t="s">
        <v>238</v>
      </c>
      <c r="H32" s="81"/>
      <c r="I32" s="81"/>
      <c r="J32" s="76"/>
      <c r="K32" s="82">
        <v>1200.2</v>
      </c>
      <c r="L32" s="76" t="s">
        <v>239</v>
      </c>
      <c r="M32" s="76" t="s">
        <v>239</v>
      </c>
      <c r="N32" s="76"/>
      <c r="O32" s="76">
        <v>0</v>
      </c>
      <c r="P32" s="90" t="e">
        <f t="shared" si="0"/>
        <v>#DIV/0!</v>
      </c>
      <c r="Q32" s="75">
        <f t="shared" si="1"/>
        <v>0</v>
      </c>
      <c r="R32" s="73"/>
    </row>
    <row r="33" spans="1:18" ht="19.5" customHeight="1">
      <c r="A33" s="73"/>
      <c r="B33" s="112" t="s">
        <v>240</v>
      </c>
      <c r="C33" s="112"/>
      <c r="D33" s="73"/>
      <c r="E33" s="112" t="s">
        <v>234</v>
      </c>
      <c r="F33" s="112"/>
      <c r="G33" s="112" t="s">
        <v>241</v>
      </c>
      <c r="H33" s="112"/>
      <c r="I33" s="112"/>
      <c r="J33" s="111">
        <v>605213</v>
      </c>
      <c r="K33" s="110"/>
      <c r="L33" s="76" t="s">
        <v>242</v>
      </c>
      <c r="M33" s="76" t="s">
        <v>242</v>
      </c>
      <c r="N33" s="110" t="s">
        <v>243</v>
      </c>
      <c r="O33" s="110"/>
      <c r="P33" s="90">
        <f t="shared" si="0"/>
        <v>87.562661410115112</v>
      </c>
      <c r="Q33" s="75">
        <f t="shared" si="1"/>
        <v>56.376660638297871</v>
      </c>
      <c r="R33" s="73"/>
    </row>
    <row r="34" spans="1:18" ht="23.25" customHeight="1">
      <c r="A34" s="73"/>
      <c r="B34" s="112" t="s">
        <v>244</v>
      </c>
      <c r="C34" s="112"/>
      <c r="D34" s="73"/>
      <c r="E34" s="112">
        <v>3224</v>
      </c>
      <c r="F34" s="112"/>
      <c r="G34" s="112" t="s">
        <v>246</v>
      </c>
      <c r="H34" s="112"/>
      <c r="I34" s="112"/>
      <c r="J34" s="111">
        <v>1718.91</v>
      </c>
      <c r="K34" s="110"/>
      <c r="L34" s="76" t="s">
        <v>201</v>
      </c>
      <c r="M34" s="76" t="s">
        <v>201</v>
      </c>
      <c r="N34" s="110" t="s">
        <v>247</v>
      </c>
      <c r="O34" s="110"/>
      <c r="P34" s="90">
        <f t="shared" si="0"/>
        <v>310.03077531691588</v>
      </c>
      <c r="Q34" s="75">
        <f t="shared" si="1"/>
        <v>26.645749999999996</v>
      </c>
      <c r="R34" s="73"/>
    </row>
    <row r="35" spans="1:18" ht="18" customHeight="1">
      <c r="A35" s="73"/>
      <c r="B35" s="112" t="s">
        <v>248</v>
      </c>
      <c r="C35" s="112"/>
      <c r="D35" s="73"/>
      <c r="E35" s="112" t="s">
        <v>245</v>
      </c>
      <c r="F35" s="112"/>
      <c r="G35" s="112" t="s">
        <v>249</v>
      </c>
      <c r="H35" s="112"/>
      <c r="I35" s="112"/>
      <c r="J35" s="111">
        <v>5475.58</v>
      </c>
      <c r="K35" s="110"/>
      <c r="L35" s="76" t="s">
        <v>201</v>
      </c>
      <c r="M35" s="76" t="s">
        <v>201</v>
      </c>
      <c r="N35" s="110" t="s">
        <v>164</v>
      </c>
      <c r="O35" s="110"/>
      <c r="P35" s="90">
        <f t="shared" si="0"/>
        <v>0</v>
      </c>
      <c r="Q35" s="75">
        <f t="shared" si="1"/>
        <v>0</v>
      </c>
      <c r="R35" s="73"/>
    </row>
    <row r="36" spans="1:18" ht="15">
      <c r="A36" s="73"/>
      <c r="B36" s="112" t="s">
        <v>250</v>
      </c>
      <c r="C36" s="112"/>
      <c r="D36" s="73"/>
      <c r="E36" s="112" t="s">
        <v>251</v>
      </c>
      <c r="F36" s="112"/>
      <c r="G36" s="112" t="s">
        <v>252</v>
      </c>
      <c r="H36" s="112"/>
      <c r="I36" s="112"/>
      <c r="J36" s="111">
        <v>14909.49</v>
      </c>
      <c r="K36" s="110"/>
      <c r="L36" s="76" t="s">
        <v>201</v>
      </c>
      <c r="M36" s="76" t="s">
        <v>201</v>
      </c>
      <c r="N36" s="110" t="s">
        <v>253</v>
      </c>
      <c r="O36" s="110"/>
      <c r="P36" s="90">
        <f t="shared" si="0"/>
        <v>48.24672071278092</v>
      </c>
      <c r="Q36" s="75">
        <f t="shared" si="1"/>
        <v>35.966700000000003</v>
      </c>
      <c r="R36" s="73"/>
    </row>
    <row r="37" spans="1:18" ht="15">
      <c r="A37" s="73"/>
      <c r="B37" s="112" t="s">
        <v>254</v>
      </c>
      <c r="C37" s="112"/>
      <c r="D37" s="73"/>
      <c r="E37" s="112" t="s">
        <v>255</v>
      </c>
      <c r="F37" s="112"/>
      <c r="G37" s="112" t="s">
        <v>256</v>
      </c>
      <c r="H37" s="112"/>
      <c r="I37" s="112"/>
      <c r="J37" s="111">
        <v>1107</v>
      </c>
      <c r="K37" s="110"/>
      <c r="L37" s="76" t="s">
        <v>257</v>
      </c>
      <c r="M37" s="76" t="s">
        <v>257</v>
      </c>
      <c r="N37" s="110" t="s">
        <v>258</v>
      </c>
      <c r="O37" s="110"/>
      <c r="P37" s="90">
        <f t="shared" si="0"/>
        <v>310.63956639566402</v>
      </c>
      <c r="Q37" s="75">
        <f t="shared" si="1"/>
        <v>13.755120000000002</v>
      </c>
      <c r="R37" s="73"/>
    </row>
    <row r="38" spans="1:18" ht="15">
      <c r="A38" s="73"/>
      <c r="B38" s="114"/>
      <c r="C38" s="114"/>
      <c r="D38" s="73"/>
      <c r="E38" s="114" t="s">
        <v>259</v>
      </c>
      <c r="F38" s="114"/>
      <c r="G38" s="114" t="s">
        <v>260</v>
      </c>
      <c r="H38" s="114"/>
      <c r="I38" s="114"/>
      <c r="J38" s="113">
        <f>SUM(J39:K56)</f>
        <v>248295.46</v>
      </c>
      <c r="K38" s="106"/>
      <c r="L38" s="80" t="s">
        <v>261</v>
      </c>
      <c r="M38" s="80" t="s">
        <v>261</v>
      </c>
      <c r="N38" s="106" t="s">
        <v>262</v>
      </c>
      <c r="O38" s="106"/>
      <c r="P38" s="90">
        <f t="shared" si="0"/>
        <v>89.990590242769642</v>
      </c>
      <c r="Q38" s="75">
        <f t="shared" si="1"/>
        <v>59.756779525032087</v>
      </c>
      <c r="R38" s="73"/>
    </row>
    <row r="39" spans="1:18" ht="15">
      <c r="A39" s="73"/>
      <c r="B39" s="112" t="s">
        <v>263</v>
      </c>
      <c r="C39" s="112"/>
      <c r="D39" s="73"/>
      <c r="E39" s="112" t="s">
        <v>264</v>
      </c>
      <c r="F39" s="112"/>
      <c r="G39" s="112" t="s">
        <v>265</v>
      </c>
      <c r="H39" s="112"/>
      <c r="I39" s="112"/>
      <c r="J39" s="111">
        <v>14443.19</v>
      </c>
      <c r="K39" s="110"/>
      <c r="L39" s="76" t="s">
        <v>228</v>
      </c>
      <c r="M39" s="76" t="s">
        <v>228</v>
      </c>
      <c r="N39" s="110" t="s">
        <v>266</v>
      </c>
      <c r="O39" s="110"/>
      <c r="P39" s="90">
        <f t="shared" si="0"/>
        <v>102.64920699651529</v>
      </c>
      <c r="Q39" s="75">
        <f t="shared" si="1"/>
        <v>49.419399999999996</v>
      </c>
      <c r="R39" s="73"/>
    </row>
    <row r="40" spans="1:18" ht="15">
      <c r="A40" s="73"/>
      <c r="B40" s="112" t="s">
        <v>267</v>
      </c>
      <c r="C40" s="112"/>
      <c r="D40" s="73"/>
      <c r="E40" s="112" t="s">
        <v>264</v>
      </c>
      <c r="F40" s="112"/>
      <c r="G40" s="112" t="s">
        <v>268</v>
      </c>
      <c r="H40" s="112"/>
      <c r="I40" s="112"/>
      <c r="J40" s="111">
        <v>6302.68</v>
      </c>
      <c r="K40" s="110"/>
      <c r="L40" s="76" t="s">
        <v>220</v>
      </c>
      <c r="M40" s="76" t="s">
        <v>220</v>
      </c>
      <c r="N40" s="110" t="s">
        <v>269</v>
      </c>
      <c r="O40" s="110"/>
      <c r="P40" s="90">
        <f t="shared" si="0"/>
        <v>72.305749300297649</v>
      </c>
      <c r="Q40" s="75">
        <f t="shared" si="1"/>
        <v>45.571999999999996</v>
      </c>
      <c r="R40" s="73"/>
    </row>
    <row r="41" spans="1:18" ht="19.5" customHeight="1">
      <c r="A41" s="73"/>
      <c r="B41" s="112" t="s">
        <v>270</v>
      </c>
      <c r="C41" s="112"/>
      <c r="D41" s="73"/>
      <c r="E41" s="112" t="s">
        <v>264</v>
      </c>
      <c r="F41" s="112"/>
      <c r="G41" s="112" t="s">
        <v>271</v>
      </c>
      <c r="H41" s="112"/>
      <c r="I41" s="112"/>
      <c r="J41" s="110">
        <v>630</v>
      </c>
      <c r="K41" s="110"/>
      <c r="L41" s="76" t="s">
        <v>272</v>
      </c>
      <c r="M41" s="76" t="s">
        <v>272</v>
      </c>
      <c r="N41" s="110" t="s">
        <v>273</v>
      </c>
      <c r="O41" s="110"/>
      <c r="P41" s="90">
        <f t="shared" si="0"/>
        <v>69.047619047619051</v>
      </c>
      <c r="Q41" s="75">
        <f t="shared" si="1"/>
        <v>21.75</v>
      </c>
      <c r="R41" s="73"/>
    </row>
    <row r="42" spans="1:18" ht="20.25" customHeight="1">
      <c r="A42" s="73"/>
      <c r="B42" s="112" t="s">
        <v>274</v>
      </c>
      <c r="C42" s="112"/>
      <c r="D42" s="73"/>
      <c r="E42" s="112">
        <v>3232</v>
      </c>
      <c r="F42" s="112"/>
      <c r="G42" s="112" t="s">
        <v>276</v>
      </c>
      <c r="H42" s="112"/>
      <c r="I42" s="112"/>
      <c r="J42" s="110">
        <v>700</v>
      </c>
      <c r="K42" s="110"/>
      <c r="L42" s="76" t="s">
        <v>228</v>
      </c>
      <c r="M42" s="76" t="s">
        <v>228</v>
      </c>
      <c r="N42" s="110" t="s">
        <v>277</v>
      </c>
      <c r="O42" s="110"/>
      <c r="P42" s="90">
        <f t="shared" si="0"/>
        <v>1864.2857142857142</v>
      </c>
      <c r="Q42" s="75">
        <f t="shared" si="1"/>
        <v>43.5</v>
      </c>
      <c r="R42" s="73"/>
    </row>
    <row r="43" spans="1:18" ht="18.75" customHeight="1">
      <c r="A43" s="73"/>
      <c r="B43" s="112" t="s">
        <v>278</v>
      </c>
      <c r="C43" s="112"/>
      <c r="D43" s="73"/>
      <c r="E43" s="112" t="s">
        <v>275</v>
      </c>
      <c r="F43" s="112"/>
      <c r="G43" s="112" t="s">
        <v>279</v>
      </c>
      <c r="H43" s="112"/>
      <c r="I43" s="112"/>
      <c r="J43" s="111">
        <v>83029.399999999994</v>
      </c>
      <c r="K43" s="110"/>
      <c r="L43" s="76" t="s">
        <v>192</v>
      </c>
      <c r="M43" s="76" t="s">
        <v>192</v>
      </c>
      <c r="N43" s="110" t="s">
        <v>280</v>
      </c>
      <c r="O43" s="110"/>
      <c r="P43" s="90">
        <f t="shared" si="0"/>
        <v>37.763972761455584</v>
      </c>
      <c r="Q43" s="75">
        <f t="shared" si="1"/>
        <v>41.806933333333333</v>
      </c>
      <c r="R43" s="73"/>
    </row>
    <row r="44" spans="1:18" ht="18.75" customHeight="1">
      <c r="A44" s="73"/>
      <c r="B44" s="112" t="s">
        <v>281</v>
      </c>
      <c r="C44" s="112"/>
      <c r="D44" s="73"/>
      <c r="E44" s="112" t="s">
        <v>282</v>
      </c>
      <c r="F44" s="112"/>
      <c r="G44" s="112" t="s">
        <v>283</v>
      </c>
      <c r="H44" s="112"/>
      <c r="I44" s="112"/>
      <c r="J44" s="111">
        <v>3512.5</v>
      </c>
      <c r="K44" s="110"/>
      <c r="L44" s="76" t="s">
        <v>272</v>
      </c>
      <c r="M44" s="76" t="s">
        <v>272</v>
      </c>
      <c r="N44" s="110" t="s">
        <v>284</v>
      </c>
      <c r="O44" s="110"/>
      <c r="P44" s="90">
        <f t="shared" si="0"/>
        <v>14.092526690391461</v>
      </c>
      <c r="Q44" s="75">
        <f t="shared" si="1"/>
        <v>24.75</v>
      </c>
      <c r="R44" s="73"/>
    </row>
    <row r="45" spans="1:18" ht="17.25" customHeight="1">
      <c r="A45" s="73"/>
      <c r="B45" s="112" t="s">
        <v>285</v>
      </c>
      <c r="C45" s="112"/>
      <c r="D45" s="73"/>
      <c r="E45" s="112" t="s">
        <v>286</v>
      </c>
      <c r="F45" s="112"/>
      <c r="G45" s="112" t="s">
        <v>287</v>
      </c>
      <c r="H45" s="112"/>
      <c r="I45" s="112"/>
      <c r="J45" s="111">
        <v>51780.11</v>
      </c>
      <c r="K45" s="110"/>
      <c r="L45" s="76" t="s">
        <v>288</v>
      </c>
      <c r="M45" s="76" t="s">
        <v>288</v>
      </c>
      <c r="N45" s="110" t="s">
        <v>289</v>
      </c>
      <c r="O45" s="110"/>
      <c r="P45" s="90">
        <f t="shared" si="0"/>
        <v>138.35816494016717</v>
      </c>
      <c r="Q45" s="75">
        <f t="shared" si="1"/>
        <v>79.673053825622773</v>
      </c>
      <c r="R45" s="73"/>
    </row>
    <row r="46" spans="1:18" ht="15">
      <c r="A46" s="73"/>
      <c r="B46" s="112" t="s">
        <v>290</v>
      </c>
      <c r="C46" s="112"/>
      <c r="D46" s="73"/>
      <c r="E46" s="112" t="s">
        <v>286</v>
      </c>
      <c r="F46" s="112"/>
      <c r="G46" s="112" t="s">
        <v>291</v>
      </c>
      <c r="H46" s="112"/>
      <c r="I46" s="112"/>
      <c r="J46" s="111">
        <v>12840.58</v>
      </c>
      <c r="K46" s="110"/>
      <c r="L46" s="76" t="s">
        <v>257</v>
      </c>
      <c r="M46" s="76" t="s">
        <v>257</v>
      </c>
      <c r="N46" s="110" t="s">
        <v>292</v>
      </c>
      <c r="O46" s="110"/>
      <c r="P46" s="90">
        <f t="shared" si="0"/>
        <v>115.73908655216509</v>
      </c>
      <c r="Q46" s="75">
        <f t="shared" si="1"/>
        <v>59.446279999999994</v>
      </c>
      <c r="R46" s="73"/>
    </row>
    <row r="47" spans="1:18" ht="10.5" customHeight="1">
      <c r="A47" s="73"/>
      <c r="B47" s="112" t="s">
        <v>293</v>
      </c>
      <c r="C47" s="112"/>
      <c r="D47" s="73"/>
      <c r="E47" s="112" t="s">
        <v>286</v>
      </c>
      <c r="F47" s="112"/>
      <c r="G47" s="112" t="s">
        <v>294</v>
      </c>
      <c r="H47" s="112"/>
      <c r="I47" s="112"/>
      <c r="J47" s="111">
        <v>2750</v>
      </c>
      <c r="K47" s="110"/>
      <c r="L47" s="76" t="s">
        <v>295</v>
      </c>
      <c r="M47" s="76" t="s">
        <v>295</v>
      </c>
      <c r="N47" s="110" t="s">
        <v>296</v>
      </c>
      <c r="O47" s="110"/>
      <c r="P47" s="90">
        <f t="shared" si="0"/>
        <v>113.63636363636364</v>
      </c>
      <c r="Q47" s="75">
        <f t="shared" si="1"/>
        <v>56.81818181818182</v>
      </c>
      <c r="R47" s="73"/>
    </row>
    <row r="48" spans="1:18" ht="12.75" customHeight="1">
      <c r="A48" s="73"/>
      <c r="B48" s="112" t="s">
        <v>297</v>
      </c>
      <c r="C48" s="112"/>
      <c r="D48" s="73"/>
      <c r="E48" s="112" t="s">
        <v>286</v>
      </c>
      <c r="F48" s="112"/>
      <c r="G48" s="112" t="s">
        <v>298</v>
      </c>
      <c r="H48" s="112"/>
      <c r="I48" s="112"/>
      <c r="J48" s="110">
        <v>0</v>
      </c>
      <c r="K48" s="110"/>
      <c r="L48" s="76" t="s">
        <v>299</v>
      </c>
      <c r="M48" s="76" t="s">
        <v>299</v>
      </c>
      <c r="N48" s="110" t="s">
        <v>164</v>
      </c>
      <c r="O48" s="110"/>
      <c r="P48" s="90" t="e">
        <f t="shared" si="0"/>
        <v>#DIV/0!</v>
      </c>
      <c r="Q48" s="75">
        <f t="shared" si="1"/>
        <v>0</v>
      </c>
      <c r="R48" s="73"/>
    </row>
    <row r="49" spans="1:18" ht="15">
      <c r="A49" s="73"/>
      <c r="B49" s="112" t="s">
        <v>300</v>
      </c>
      <c r="C49" s="112"/>
      <c r="D49" s="73"/>
      <c r="E49" s="112" t="s">
        <v>301</v>
      </c>
      <c r="F49" s="112"/>
      <c r="G49" s="112" t="s">
        <v>302</v>
      </c>
      <c r="H49" s="112"/>
      <c r="I49" s="112"/>
      <c r="J49" s="110">
        <v>2970</v>
      </c>
      <c r="K49" s="110"/>
      <c r="L49" s="76" t="s">
        <v>239</v>
      </c>
      <c r="M49" s="76" t="s">
        <v>239</v>
      </c>
      <c r="N49" s="110" t="s">
        <v>303</v>
      </c>
      <c r="O49" s="110"/>
      <c r="P49" s="90">
        <f t="shared" si="0"/>
        <v>122.51683501683502</v>
      </c>
      <c r="Q49" s="75">
        <f t="shared" si="1"/>
        <v>90.96875</v>
      </c>
      <c r="R49" s="73"/>
    </row>
    <row r="50" spans="1:18" ht="16.5" customHeight="1">
      <c r="A50" s="73"/>
      <c r="B50" s="112" t="s">
        <v>304</v>
      </c>
      <c r="C50" s="112"/>
      <c r="D50" s="73"/>
      <c r="E50" s="112" t="s">
        <v>305</v>
      </c>
      <c r="F50" s="112"/>
      <c r="G50" s="112" t="s">
        <v>306</v>
      </c>
      <c r="H50" s="112"/>
      <c r="I50" s="112"/>
      <c r="J50" s="111">
        <v>42110</v>
      </c>
      <c r="K50" s="110"/>
      <c r="L50" s="76" t="s">
        <v>216</v>
      </c>
      <c r="M50" s="76" t="s">
        <v>216</v>
      </c>
      <c r="N50" s="110" t="s">
        <v>307</v>
      </c>
      <c r="O50" s="110"/>
      <c r="P50" s="90">
        <f t="shared" si="0"/>
        <v>95.22678698646402</v>
      </c>
      <c r="Q50" s="75">
        <f t="shared" si="1"/>
        <v>89.111111111111114</v>
      </c>
      <c r="R50" s="73"/>
    </row>
    <row r="51" spans="1:18" ht="15.75" customHeight="1">
      <c r="A51" s="73"/>
      <c r="B51" s="112" t="s">
        <v>308</v>
      </c>
      <c r="C51" s="112"/>
      <c r="D51" s="73"/>
      <c r="E51" s="112" t="s">
        <v>305</v>
      </c>
      <c r="F51" s="112"/>
      <c r="G51" s="112" t="s">
        <v>309</v>
      </c>
      <c r="H51" s="112"/>
      <c r="I51" s="112"/>
      <c r="J51" s="111">
        <v>2567.5</v>
      </c>
      <c r="K51" s="110"/>
      <c r="L51" s="76" t="s">
        <v>310</v>
      </c>
      <c r="M51" s="76" t="s">
        <v>310</v>
      </c>
      <c r="N51" s="110" t="s">
        <v>311</v>
      </c>
      <c r="O51" s="110"/>
      <c r="P51" s="90">
        <f t="shared" si="0"/>
        <v>71.64556962025317</v>
      </c>
      <c r="Q51" s="75">
        <f t="shared" si="1"/>
        <v>73.58</v>
      </c>
      <c r="R51" s="73"/>
    </row>
    <row r="52" spans="1:18" ht="15">
      <c r="A52" s="73"/>
      <c r="B52" s="112" t="s">
        <v>312</v>
      </c>
      <c r="C52" s="112"/>
      <c r="D52" s="73"/>
      <c r="E52" s="112" t="s">
        <v>313</v>
      </c>
      <c r="F52" s="112"/>
      <c r="G52" s="112" t="s">
        <v>314</v>
      </c>
      <c r="H52" s="112"/>
      <c r="I52" s="112"/>
      <c r="J52" s="110">
        <v>45</v>
      </c>
      <c r="K52" s="110"/>
      <c r="L52" s="76" t="s">
        <v>315</v>
      </c>
      <c r="M52" s="76" t="s">
        <v>315</v>
      </c>
      <c r="N52" s="110" t="s">
        <v>164</v>
      </c>
      <c r="O52" s="110"/>
      <c r="P52" s="90">
        <f t="shared" si="0"/>
        <v>0</v>
      </c>
      <c r="Q52" s="75">
        <f t="shared" si="1"/>
        <v>0</v>
      </c>
      <c r="R52" s="73"/>
    </row>
    <row r="53" spans="1:18" ht="15">
      <c r="A53" s="73"/>
      <c r="B53" s="112" t="s">
        <v>316</v>
      </c>
      <c r="C53" s="112"/>
      <c r="D53" s="73"/>
      <c r="E53" s="112" t="s">
        <v>313</v>
      </c>
      <c r="F53" s="112"/>
      <c r="G53" s="112" t="s">
        <v>317</v>
      </c>
      <c r="H53" s="112"/>
      <c r="I53" s="112"/>
      <c r="J53" s="111">
        <v>9947.4699999999993</v>
      </c>
      <c r="K53" s="110"/>
      <c r="L53" s="76" t="s">
        <v>318</v>
      </c>
      <c r="M53" s="76" t="s">
        <v>318</v>
      </c>
      <c r="N53" s="110" t="s">
        <v>319</v>
      </c>
      <c r="O53" s="110"/>
      <c r="P53" s="90">
        <f t="shared" si="0"/>
        <v>93.841951772661787</v>
      </c>
      <c r="Q53" s="75">
        <f t="shared" si="1"/>
        <v>38.895416666666662</v>
      </c>
      <c r="R53" s="73"/>
    </row>
    <row r="54" spans="1:18" ht="15">
      <c r="A54" s="73"/>
      <c r="B54" s="112" t="s">
        <v>320</v>
      </c>
      <c r="C54" s="112"/>
      <c r="D54" s="73"/>
      <c r="E54" s="112" t="s">
        <v>313</v>
      </c>
      <c r="F54" s="112"/>
      <c r="G54" s="112" t="s">
        <v>321</v>
      </c>
      <c r="H54" s="112"/>
      <c r="I54" s="112"/>
      <c r="J54" s="111">
        <v>1416.25</v>
      </c>
      <c r="K54" s="110"/>
      <c r="L54" s="76" t="s">
        <v>272</v>
      </c>
      <c r="M54" s="76" t="s">
        <v>272</v>
      </c>
      <c r="N54" s="110" t="s">
        <v>322</v>
      </c>
      <c r="O54" s="110"/>
      <c r="P54" s="90">
        <f t="shared" si="0"/>
        <v>180.90026478375992</v>
      </c>
      <c r="Q54" s="75">
        <f t="shared" si="1"/>
        <v>128.1</v>
      </c>
      <c r="R54" s="73"/>
    </row>
    <row r="55" spans="1:18" ht="15">
      <c r="A55" s="73"/>
      <c r="B55" s="112" t="s">
        <v>323</v>
      </c>
      <c r="C55" s="112"/>
      <c r="D55" s="73"/>
      <c r="E55" s="112" t="s">
        <v>324</v>
      </c>
      <c r="F55" s="112"/>
      <c r="G55" s="112" t="s">
        <v>325</v>
      </c>
      <c r="H55" s="112"/>
      <c r="I55" s="112"/>
      <c r="J55" s="111">
        <v>5625.78</v>
      </c>
      <c r="K55" s="110"/>
      <c r="L55" s="76" t="s">
        <v>326</v>
      </c>
      <c r="M55" s="76" t="s">
        <v>326</v>
      </c>
      <c r="N55" s="110" t="s">
        <v>327</v>
      </c>
      <c r="O55" s="110"/>
      <c r="P55" s="90">
        <f t="shared" si="0"/>
        <v>103.33500421274917</v>
      </c>
      <c r="Q55" s="75">
        <f t="shared" si="1"/>
        <v>48.445</v>
      </c>
      <c r="R55" s="73"/>
    </row>
    <row r="56" spans="1:18" ht="15">
      <c r="A56" s="73"/>
      <c r="B56" s="112" t="s">
        <v>328</v>
      </c>
      <c r="C56" s="112"/>
      <c r="D56" s="73"/>
      <c r="E56" s="112" t="s">
        <v>329</v>
      </c>
      <c r="F56" s="112"/>
      <c r="G56" s="112" t="s">
        <v>330</v>
      </c>
      <c r="H56" s="112"/>
      <c r="I56" s="112"/>
      <c r="J56" s="111">
        <v>7625</v>
      </c>
      <c r="K56" s="110"/>
      <c r="L56" s="76" t="s">
        <v>239</v>
      </c>
      <c r="M56" s="76" t="s">
        <v>239</v>
      </c>
      <c r="N56" s="110" t="s">
        <v>331</v>
      </c>
      <c r="O56" s="110"/>
      <c r="P56" s="90">
        <f t="shared" si="0"/>
        <v>76.16</v>
      </c>
      <c r="Q56" s="75">
        <f t="shared" si="1"/>
        <v>145.18</v>
      </c>
      <c r="R56" s="73"/>
    </row>
    <row r="57" spans="1:18" ht="15">
      <c r="A57" s="73"/>
      <c r="B57" s="114"/>
      <c r="C57" s="114"/>
      <c r="D57" s="73"/>
      <c r="E57" s="114" t="s">
        <v>332</v>
      </c>
      <c r="F57" s="114"/>
      <c r="G57" s="114" t="s">
        <v>333</v>
      </c>
      <c r="H57" s="114"/>
      <c r="I57" s="114"/>
      <c r="J57" s="113">
        <f>SUM(J58:K60)</f>
        <v>13651.54</v>
      </c>
      <c r="K57" s="106"/>
      <c r="L57" s="80" t="s">
        <v>334</v>
      </c>
      <c r="M57" s="80" t="s">
        <v>334</v>
      </c>
      <c r="N57" s="106" t="s">
        <v>335</v>
      </c>
      <c r="O57" s="106"/>
      <c r="P57" s="90">
        <f t="shared" si="0"/>
        <v>108.69176664317726</v>
      </c>
      <c r="Q57" s="75">
        <f t="shared" si="1"/>
        <v>95.729677419354843</v>
      </c>
      <c r="R57" s="73"/>
    </row>
    <row r="58" spans="1:18" ht="15">
      <c r="A58" s="73"/>
      <c r="B58" s="112" t="s">
        <v>336</v>
      </c>
      <c r="C58" s="112"/>
      <c r="D58" s="73"/>
      <c r="E58" s="112" t="s">
        <v>337</v>
      </c>
      <c r="F58" s="112"/>
      <c r="G58" s="112" t="s">
        <v>338</v>
      </c>
      <c r="H58" s="112"/>
      <c r="I58" s="112"/>
      <c r="J58" s="111">
        <v>12401.54</v>
      </c>
      <c r="K58" s="110"/>
      <c r="L58" s="76" t="s">
        <v>326</v>
      </c>
      <c r="M58" s="76" t="s">
        <v>326</v>
      </c>
      <c r="N58" s="110" t="s">
        <v>339</v>
      </c>
      <c r="O58" s="110"/>
      <c r="P58" s="90">
        <f t="shared" si="0"/>
        <v>100</v>
      </c>
      <c r="Q58" s="75">
        <f t="shared" si="1"/>
        <v>103.34616666666668</v>
      </c>
      <c r="R58" s="73"/>
    </row>
    <row r="59" spans="1:18" ht="15">
      <c r="A59" s="73"/>
      <c r="B59" s="112" t="s">
        <v>340</v>
      </c>
      <c r="C59" s="112"/>
      <c r="D59" s="73"/>
      <c r="E59" s="112" t="s">
        <v>341</v>
      </c>
      <c r="F59" s="112"/>
      <c r="G59" s="112" t="s">
        <v>342</v>
      </c>
      <c r="H59" s="112"/>
      <c r="I59" s="112"/>
      <c r="J59" s="111">
        <v>1250</v>
      </c>
      <c r="K59" s="110"/>
      <c r="L59" s="76" t="s">
        <v>343</v>
      </c>
      <c r="M59" s="76" t="s">
        <v>343</v>
      </c>
      <c r="N59" s="110" t="s">
        <v>344</v>
      </c>
      <c r="O59" s="110"/>
      <c r="P59" s="90">
        <f t="shared" si="0"/>
        <v>64</v>
      </c>
      <c r="Q59" s="75">
        <f t="shared" si="1"/>
        <v>53.333333333333336</v>
      </c>
      <c r="R59" s="73"/>
    </row>
    <row r="60" spans="1:18" ht="15">
      <c r="A60" s="73"/>
      <c r="B60" s="112" t="s">
        <v>345</v>
      </c>
      <c r="C60" s="112"/>
      <c r="D60" s="73"/>
      <c r="E60" s="112" t="s">
        <v>346</v>
      </c>
      <c r="F60" s="112"/>
      <c r="G60" s="112" t="s">
        <v>333</v>
      </c>
      <c r="H60" s="112"/>
      <c r="I60" s="112"/>
      <c r="J60" s="110">
        <v>0</v>
      </c>
      <c r="K60" s="110"/>
      <c r="L60" s="76" t="s">
        <v>272</v>
      </c>
      <c r="M60" s="76" t="s">
        <v>272</v>
      </c>
      <c r="N60" s="110" t="s">
        <v>347</v>
      </c>
      <c r="O60" s="110"/>
      <c r="P60" s="90" t="e">
        <f t="shared" si="0"/>
        <v>#DIV/0!</v>
      </c>
      <c r="Q60" s="75">
        <f t="shared" si="1"/>
        <v>81.828000000000003</v>
      </c>
      <c r="R60" s="73"/>
    </row>
    <row r="61" spans="1:18" ht="15">
      <c r="A61" s="73"/>
      <c r="B61" s="114"/>
      <c r="C61" s="114"/>
      <c r="D61" s="73"/>
      <c r="E61" s="114" t="s">
        <v>348</v>
      </c>
      <c r="F61" s="114"/>
      <c r="G61" s="114" t="s">
        <v>349</v>
      </c>
      <c r="H61" s="114"/>
      <c r="I61" s="114"/>
      <c r="J61" s="118">
        <v>7039.02</v>
      </c>
      <c r="K61" s="119"/>
      <c r="L61" s="80" t="s">
        <v>220</v>
      </c>
      <c r="M61" s="80" t="s">
        <v>220</v>
      </c>
      <c r="N61" s="106" t="s">
        <v>350</v>
      </c>
      <c r="O61" s="106"/>
      <c r="P61" s="90">
        <f t="shared" si="0"/>
        <v>117.64038175768785</v>
      </c>
      <c r="Q61" s="75">
        <f t="shared" si="1"/>
        <v>82.807299999999998</v>
      </c>
      <c r="R61" s="73"/>
    </row>
    <row r="62" spans="1:18" ht="15">
      <c r="A62" s="73"/>
      <c r="B62" s="114"/>
      <c r="C62" s="114"/>
      <c r="D62" s="73"/>
      <c r="E62" s="114" t="s">
        <v>351</v>
      </c>
      <c r="F62" s="114"/>
      <c r="G62" s="114" t="s">
        <v>352</v>
      </c>
      <c r="H62" s="114"/>
      <c r="I62" s="114"/>
      <c r="J62" s="118">
        <v>7039.02</v>
      </c>
      <c r="K62" s="119"/>
      <c r="L62" s="80" t="s">
        <v>220</v>
      </c>
      <c r="M62" s="80" t="s">
        <v>220</v>
      </c>
      <c r="N62" s="106" t="s">
        <v>350</v>
      </c>
      <c r="O62" s="106"/>
      <c r="P62" s="90">
        <f t="shared" si="0"/>
        <v>117.64038175768785</v>
      </c>
      <c r="Q62" s="75">
        <f t="shared" si="1"/>
        <v>82.807299999999998</v>
      </c>
      <c r="R62" s="73"/>
    </row>
    <row r="63" spans="1:18" ht="20.25" customHeight="1">
      <c r="A63" s="83"/>
      <c r="B63" s="112" t="s">
        <v>353</v>
      </c>
      <c r="C63" s="112"/>
      <c r="D63" s="73"/>
      <c r="E63" s="112" t="s">
        <v>354</v>
      </c>
      <c r="F63" s="112"/>
      <c r="G63" s="112" t="s">
        <v>355</v>
      </c>
      <c r="H63" s="112"/>
      <c r="I63" s="112"/>
      <c r="J63" s="111">
        <v>7039.02</v>
      </c>
      <c r="K63" s="110"/>
      <c r="L63" s="76" t="s">
        <v>220</v>
      </c>
      <c r="M63" s="76" t="s">
        <v>220</v>
      </c>
      <c r="N63" s="110" t="s">
        <v>350</v>
      </c>
      <c r="O63" s="110"/>
      <c r="P63" s="90">
        <f t="shared" si="0"/>
        <v>117.64038175768785</v>
      </c>
      <c r="Q63" s="75">
        <f t="shared" si="1"/>
        <v>82.807299999999998</v>
      </c>
      <c r="R63" s="73"/>
    </row>
    <row r="64" spans="1:18" ht="20.25" customHeight="1">
      <c r="A64" s="83"/>
      <c r="B64" s="114"/>
      <c r="C64" s="114"/>
      <c r="D64" s="73"/>
      <c r="E64" s="114" t="s">
        <v>356</v>
      </c>
      <c r="F64" s="114"/>
      <c r="G64" s="114" t="s">
        <v>357</v>
      </c>
      <c r="H64" s="114"/>
      <c r="I64" s="114"/>
      <c r="J64" s="113">
        <f>SUM(J65)</f>
        <v>192595.95</v>
      </c>
      <c r="K64" s="106"/>
      <c r="L64" s="80" t="s">
        <v>358</v>
      </c>
      <c r="M64" s="80" t="s">
        <v>358</v>
      </c>
      <c r="N64" s="106" t="s">
        <v>359</v>
      </c>
      <c r="O64" s="106"/>
      <c r="P64" s="90">
        <f t="shared" si="0"/>
        <v>75.764391722671206</v>
      </c>
      <c r="Q64" s="75">
        <f t="shared" si="1"/>
        <v>42.542026239067056</v>
      </c>
      <c r="R64" s="73"/>
    </row>
    <row r="65" spans="1:18" ht="20.25" customHeight="1">
      <c r="A65" s="83"/>
      <c r="B65" s="114"/>
      <c r="C65" s="114"/>
      <c r="D65" s="73"/>
      <c r="E65" s="114" t="s">
        <v>360</v>
      </c>
      <c r="F65" s="114"/>
      <c r="G65" s="114" t="s">
        <v>361</v>
      </c>
      <c r="H65" s="114"/>
      <c r="I65" s="114"/>
      <c r="J65" s="113">
        <f>SUM(J66)</f>
        <v>192595.95</v>
      </c>
      <c r="K65" s="106"/>
      <c r="L65" s="80" t="s">
        <v>358</v>
      </c>
      <c r="M65" s="80" t="s">
        <v>358</v>
      </c>
      <c r="N65" s="106" t="s">
        <v>359</v>
      </c>
      <c r="O65" s="106"/>
      <c r="P65" s="90">
        <f t="shared" si="0"/>
        <v>75.764391722671206</v>
      </c>
      <c r="Q65" s="75">
        <f t="shared" si="1"/>
        <v>42.542026239067056</v>
      </c>
      <c r="R65" s="73"/>
    </row>
    <row r="66" spans="1:18" ht="20.25" customHeight="1">
      <c r="A66" s="83"/>
      <c r="B66" s="112" t="s">
        <v>362</v>
      </c>
      <c r="C66" s="112"/>
      <c r="D66" s="73"/>
      <c r="E66" s="112" t="s">
        <v>363</v>
      </c>
      <c r="F66" s="112"/>
      <c r="G66" s="112" t="s">
        <v>364</v>
      </c>
      <c r="H66" s="112"/>
      <c r="I66" s="112"/>
      <c r="J66" s="111">
        <v>192595.95</v>
      </c>
      <c r="K66" s="110"/>
      <c r="L66" s="76" t="s">
        <v>358</v>
      </c>
      <c r="M66" s="76" t="s">
        <v>358</v>
      </c>
      <c r="N66" s="110" t="s">
        <v>359</v>
      </c>
      <c r="O66" s="110"/>
      <c r="P66" s="90">
        <f t="shared" si="0"/>
        <v>75.764391722671206</v>
      </c>
      <c r="Q66" s="75">
        <f t="shared" si="1"/>
        <v>42.542026239067056</v>
      </c>
      <c r="R66" s="73"/>
    </row>
    <row r="67" spans="1:18" ht="20.25" customHeight="1">
      <c r="A67" s="83"/>
      <c r="B67" s="73"/>
      <c r="C67" s="112"/>
      <c r="D67" s="112"/>
      <c r="E67" s="129" t="s">
        <v>365</v>
      </c>
      <c r="F67" s="129"/>
      <c r="G67" s="129" t="s">
        <v>366</v>
      </c>
      <c r="H67" s="129"/>
      <c r="I67" s="129"/>
      <c r="J67" s="130">
        <v>0</v>
      </c>
      <c r="K67" s="130"/>
      <c r="L67" s="89" t="s">
        <v>367</v>
      </c>
      <c r="M67" s="89" t="s">
        <v>367</v>
      </c>
      <c r="N67" s="130" t="s">
        <v>368</v>
      </c>
      <c r="O67" s="130"/>
      <c r="P67" s="90" t="e">
        <f t="shared" si="0"/>
        <v>#DIV/0!</v>
      </c>
      <c r="Q67" s="75">
        <f t="shared" si="1"/>
        <v>20.051256699797054</v>
      </c>
      <c r="R67" s="73"/>
    </row>
    <row r="68" spans="1:18" ht="15">
      <c r="A68" s="83"/>
      <c r="B68" s="73"/>
      <c r="C68" s="112"/>
      <c r="D68" s="112"/>
      <c r="E68" s="117" t="s">
        <v>179</v>
      </c>
      <c r="F68" s="117"/>
      <c r="G68" s="112" t="s">
        <v>180</v>
      </c>
      <c r="H68" s="112"/>
      <c r="I68" s="112"/>
      <c r="J68" s="110">
        <v>0</v>
      </c>
      <c r="K68" s="110"/>
      <c r="L68" s="76" t="s">
        <v>367</v>
      </c>
      <c r="M68" s="76" t="s">
        <v>367</v>
      </c>
      <c r="N68" s="110" t="s">
        <v>368</v>
      </c>
      <c r="O68" s="110"/>
      <c r="P68" s="90" t="e">
        <f t="shared" si="0"/>
        <v>#DIV/0!</v>
      </c>
      <c r="Q68" s="75">
        <f t="shared" si="1"/>
        <v>20.051256699797054</v>
      </c>
      <c r="R68" s="73"/>
    </row>
    <row r="69" spans="1:18" ht="15">
      <c r="A69" s="83"/>
      <c r="B69" s="73"/>
      <c r="C69" s="112"/>
      <c r="D69" s="112"/>
      <c r="E69" s="112" t="s">
        <v>181</v>
      </c>
      <c r="F69" s="112"/>
      <c r="G69" s="112" t="s">
        <v>182</v>
      </c>
      <c r="H69" s="112"/>
      <c r="I69" s="112"/>
      <c r="J69" s="110">
        <v>0</v>
      </c>
      <c r="K69" s="110"/>
      <c r="L69" s="76" t="s">
        <v>367</v>
      </c>
      <c r="M69" s="76" t="s">
        <v>367</v>
      </c>
      <c r="N69" s="110" t="s">
        <v>368</v>
      </c>
      <c r="O69" s="110"/>
      <c r="P69" s="90" t="e">
        <f t="shared" si="0"/>
        <v>#DIV/0!</v>
      </c>
      <c r="Q69" s="75">
        <f t="shared" si="1"/>
        <v>20.051256699797054</v>
      </c>
      <c r="R69" s="73"/>
    </row>
    <row r="70" spans="1:18" ht="15">
      <c r="A70" s="83"/>
      <c r="B70" s="73"/>
      <c r="C70" s="112"/>
      <c r="D70" s="112"/>
      <c r="E70" s="112" t="s">
        <v>183</v>
      </c>
      <c r="F70" s="112"/>
      <c r="G70" s="112" t="s">
        <v>184</v>
      </c>
      <c r="H70" s="112"/>
      <c r="I70" s="112"/>
      <c r="J70" s="110">
        <v>0</v>
      </c>
      <c r="K70" s="110"/>
      <c r="L70" s="76" t="s">
        <v>367</v>
      </c>
      <c r="M70" s="76" t="s">
        <v>367</v>
      </c>
      <c r="N70" s="110" t="s">
        <v>368</v>
      </c>
      <c r="O70" s="110"/>
      <c r="P70" s="90" t="e">
        <f t="shared" si="0"/>
        <v>#DIV/0!</v>
      </c>
      <c r="Q70" s="75">
        <f t="shared" si="1"/>
        <v>20.051256699797054</v>
      </c>
      <c r="R70" s="73"/>
    </row>
    <row r="71" spans="1:18" ht="24.75" customHeight="1">
      <c r="A71" s="83"/>
      <c r="B71" s="114"/>
      <c r="C71" s="114"/>
      <c r="D71" s="73"/>
      <c r="E71" s="114" t="s">
        <v>369</v>
      </c>
      <c r="F71" s="114"/>
      <c r="G71" s="114" t="s">
        <v>370</v>
      </c>
      <c r="H71" s="114"/>
      <c r="I71" s="114"/>
      <c r="J71" s="106">
        <v>0</v>
      </c>
      <c r="K71" s="106"/>
      <c r="L71" s="80" t="s">
        <v>367</v>
      </c>
      <c r="M71" s="80" t="s">
        <v>367</v>
      </c>
      <c r="N71" s="106" t="s">
        <v>368</v>
      </c>
      <c r="O71" s="106"/>
      <c r="P71" s="90" t="e">
        <f t="shared" si="0"/>
        <v>#DIV/0!</v>
      </c>
      <c r="Q71" s="75">
        <f t="shared" si="1"/>
        <v>20.051256699797054</v>
      </c>
      <c r="R71" s="73"/>
    </row>
    <row r="72" spans="1:18" ht="21.75" customHeight="1">
      <c r="A72" s="83"/>
      <c r="B72" s="114"/>
      <c r="C72" s="114"/>
      <c r="D72" s="73"/>
      <c r="E72" s="114" t="s">
        <v>371</v>
      </c>
      <c r="F72" s="114"/>
      <c r="G72" s="114" t="s">
        <v>372</v>
      </c>
      <c r="H72" s="114"/>
      <c r="I72" s="114"/>
      <c r="J72" s="106">
        <v>0</v>
      </c>
      <c r="K72" s="106"/>
      <c r="L72" s="80" t="s">
        <v>367</v>
      </c>
      <c r="M72" s="80" t="s">
        <v>367</v>
      </c>
      <c r="N72" s="106" t="s">
        <v>368</v>
      </c>
      <c r="O72" s="106"/>
      <c r="P72" s="90" t="e">
        <f t="shared" si="0"/>
        <v>#DIV/0!</v>
      </c>
      <c r="Q72" s="75">
        <f t="shared" ref="Q72:Q135" si="2">N72/M72*100</f>
        <v>20.051256699797054</v>
      </c>
      <c r="R72" s="73"/>
    </row>
    <row r="73" spans="1:18" ht="15">
      <c r="A73" s="83"/>
      <c r="B73" s="114"/>
      <c r="C73" s="114"/>
      <c r="D73" s="73"/>
      <c r="E73" s="114" t="s">
        <v>373</v>
      </c>
      <c r="F73" s="114"/>
      <c r="G73" s="114" t="s">
        <v>374</v>
      </c>
      <c r="H73" s="114"/>
      <c r="I73" s="114"/>
      <c r="J73" s="106">
        <v>0</v>
      </c>
      <c r="K73" s="106"/>
      <c r="L73" s="80" t="s">
        <v>367</v>
      </c>
      <c r="M73" s="80" t="s">
        <v>367</v>
      </c>
      <c r="N73" s="106" t="s">
        <v>368</v>
      </c>
      <c r="O73" s="106"/>
      <c r="P73" s="90" t="e">
        <f t="shared" ref="P73:P136" si="3">N73/J73*100</f>
        <v>#DIV/0!</v>
      </c>
      <c r="Q73" s="75">
        <f t="shared" si="2"/>
        <v>20.051256699797054</v>
      </c>
      <c r="R73" s="73"/>
    </row>
    <row r="74" spans="1:18" ht="15">
      <c r="A74" s="83"/>
      <c r="B74" s="112" t="s">
        <v>375</v>
      </c>
      <c r="C74" s="112"/>
      <c r="D74" s="73"/>
      <c r="E74" s="112" t="s">
        <v>376</v>
      </c>
      <c r="F74" s="112"/>
      <c r="G74" s="112" t="s">
        <v>377</v>
      </c>
      <c r="H74" s="112"/>
      <c r="I74" s="112"/>
      <c r="J74" s="110">
        <v>0</v>
      </c>
      <c r="K74" s="110"/>
      <c r="L74" s="76" t="s">
        <v>378</v>
      </c>
      <c r="M74" s="76" t="s">
        <v>378</v>
      </c>
      <c r="N74" s="110" t="s">
        <v>368</v>
      </c>
      <c r="O74" s="110"/>
      <c r="P74" s="90" t="e">
        <f t="shared" si="3"/>
        <v>#DIV/0!</v>
      </c>
      <c r="Q74" s="75">
        <f t="shared" si="2"/>
        <v>65.490623760693438</v>
      </c>
      <c r="R74" s="73"/>
    </row>
    <row r="75" spans="1:18" ht="15">
      <c r="A75" s="83"/>
      <c r="B75" s="112" t="s">
        <v>379</v>
      </c>
      <c r="C75" s="112"/>
      <c r="D75" s="73"/>
      <c r="E75" s="112" t="s">
        <v>376</v>
      </c>
      <c r="F75" s="112"/>
      <c r="G75" s="112" t="s">
        <v>380</v>
      </c>
      <c r="H75" s="112"/>
      <c r="I75" s="112"/>
      <c r="J75" s="110">
        <v>0</v>
      </c>
      <c r="K75" s="110"/>
      <c r="L75" s="76" t="s">
        <v>201</v>
      </c>
      <c r="M75" s="76" t="s">
        <v>201</v>
      </c>
      <c r="N75" s="110" t="s">
        <v>164</v>
      </c>
      <c r="O75" s="110"/>
      <c r="P75" s="90" t="e">
        <f t="shared" si="3"/>
        <v>#DIV/0!</v>
      </c>
      <c r="Q75" s="75">
        <f t="shared" si="2"/>
        <v>0</v>
      </c>
      <c r="R75" s="73"/>
    </row>
    <row r="76" spans="1:18" ht="15">
      <c r="A76" s="83"/>
      <c r="B76" s="112" t="s">
        <v>382</v>
      </c>
      <c r="C76" s="112"/>
      <c r="D76" s="73"/>
      <c r="E76" s="112" t="s">
        <v>383</v>
      </c>
      <c r="F76" s="112"/>
      <c r="G76" s="112" t="s">
        <v>384</v>
      </c>
      <c r="H76" s="112"/>
      <c r="I76" s="112"/>
      <c r="J76" s="110">
        <v>0</v>
      </c>
      <c r="K76" s="110"/>
      <c r="L76" s="76" t="s">
        <v>201</v>
      </c>
      <c r="M76" s="76" t="s">
        <v>201</v>
      </c>
      <c r="N76" s="110" t="s">
        <v>164</v>
      </c>
      <c r="O76" s="110"/>
      <c r="P76" s="90" t="e">
        <f t="shared" si="3"/>
        <v>#DIV/0!</v>
      </c>
      <c r="Q76" s="75">
        <f t="shared" si="2"/>
        <v>0</v>
      </c>
      <c r="R76" s="73"/>
    </row>
    <row r="77" spans="1:18" ht="15">
      <c r="A77" s="83"/>
      <c r="B77" s="73"/>
      <c r="C77" s="112"/>
      <c r="D77" s="112"/>
      <c r="E77" s="129" t="s">
        <v>385</v>
      </c>
      <c r="F77" s="129"/>
      <c r="G77" s="129" t="s">
        <v>386</v>
      </c>
      <c r="H77" s="129"/>
      <c r="I77" s="129"/>
      <c r="J77" s="130">
        <v>0</v>
      </c>
      <c r="K77" s="130"/>
      <c r="L77" s="89" t="s">
        <v>387</v>
      </c>
      <c r="M77" s="89" t="s">
        <v>387</v>
      </c>
      <c r="N77" s="130" t="s">
        <v>388</v>
      </c>
      <c r="O77" s="130"/>
      <c r="P77" s="90" t="e">
        <f t="shared" si="3"/>
        <v>#DIV/0!</v>
      </c>
      <c r="Q77" s="75">
        <f t="shared" si="2"/>
        <v>17.242442857142855</v>
      </c>
      <c r="R77" s="73"/>
    </row>
    <row r="78" spans="1:18" ht="15">
      <c r="A78" s="83"/>
      <c r="B78" s="73"/>
      <c r="C78" s="112"/>
      <c r="D78" s="112"/>
      <c r="E78" s="117" t="s">
        <v>179</v>
      </c>
      <c r="F78" s="117"/>
      <c r="G78" s="112" t="s">
        <v>180</v>
      </c>
      <c r="H78" s="112"/>
      <c r="I78" s="112"/>
      <c r="J78" s="110">
        <v>0</v>
      </c>
      <c r="K78" s="110"/>
      <c r="L78" s="76" t="s">
        <v>387</v>
      </c>
      <c r="M78" s="76" t="s">
        <v>387</v>
      </c>
      <c r="N78" s="110" t="s">
        <v>388</v>
      </c>
      <c r="O78" s="110"/>
      <c r="P78" s="90" t="e">
        <f t="shared" si="3"/>
        <v>#DIV/0!</v>
      </c>
      <c r="Q78" s="75">
        <f t="shared" si="2"/>
        <v>17.242442857142855</v>
      </c>
      <c r="R78" s="73"/>
    </row>
    <row r="79" spans="1:18" ht="15">
      <c r="A79" s="83"/>
      <c r="B79" s="73"/>
      <c r="C79" s="112"/>
      <c r="D79" s="112"/>
      <c r="E79" s="112" t="s">
        <v>181</v>
      </c>
      <c r="F79" s="112"/>
      <c r="G79" s="112" t="s">
        <v>182</v>
      </c>
      <c r="H79" s="112"/>
      <c r="I79" s="112"/>
      <c r="J79" s="110">
        <v>0</v>
      </c>
      <c r="K79" s="110"/>
      <c r="L79" s="76" t="s">
        <v>387</v>
      </c>
      <c r="M79" s="76" t="s">
        <v>387</v>
      </c>
      <c r="N79" s="110" t="s">
        <v>388</v>
      </c>
      <c r="O79" s="110"/>
      <c r="P79" s="90" t="e">
        <f t="shared" si="3"/>
        <v>#DIV/0!</v>
      </c>
      <c r="Q79" s="75">
        <f t="shared" si="2"/>
        <v>17.242442857142855</v>
      </c>
      <c r="R79" s="73"/>
    </row>
    <row r="80" spans="1:18" ht="15">
      <c r="A80" s="83"/>
      <c r="B80" s="73"/>
      <c r="C80" s="112"/>
      <c r="D80" s="112"/>
      <c r="E80" s="112" t="s">
        <v>183</v>
      </c>
      <c r="F80" s="112"/>
      <c r="G80" s="112" t="s">
        <v>184</v>
      </c>
      <c r="H80" s="112"/>
      <c r="I80" s="112"/>
      <c r="J80" s="110">
        <v>0</v>
      </c>
      <c r="K80" s="110"/>
      <c r="L80" s="76" t="s">
        <v>387</v>
      </c>
      <c r="M80" s="76" t="s">
        <v>387</v>
      </c>
      <c r="N80" s="110" t="s">
        <v>388</v>
      </c>
      <c r="O80" s="110"/>
      <c r="P80" s="90" t="e">
        <f t="shared" si="3"/>
        <v>#DIV/0!</v>
      </c>
      <c r="Q80" s="75">
        <f t="shared" si="2"/>
        <v>17.242442857142855</v>
      </c>
      <c r="R80" s="73"/>
    </row>
    <row r="81" spans="1:18" ht="25.5" customHeight="1">
      <c r="A81" s="83"/>
      <c r="B81" s="114"/>
      <c r="C81" s="114"/>
      <c r="D81" s="73"/>
      <c r="E81" s="114" t="s">
        <v>369</v>
      </c>
      <c r="F81" s="114"/>
      <c r="G81" s="114" t="s">
        <v>370</v>
      </c>
      <c r="H81" s="114"/>
      <c r="I81" s="114"/>
      <c r="J81" s="106">
        <v>0</v>
      </c>
      <c r="K81" s="106"/>
      <c r="L81" s="80" t="s">
        <v>387</v>
      </c>
      <c r="M81" s="80" t="s">
        <v>387</v>
      </c>
      <c r="N81" s="106" t="s">
        <v>388</v>
      </c>
      <c r="O81" s="106"/>
      <c r="P81" s="90" t="e">
        <f t="shared" si="3"/>
        <v>#DIV/0!</v>
      </c>
      <c r="Q81" s="75">
        <f t="shared" si="2"/>
        <v>17.242442857142855</v>
      </c>
      <c r="R81" s="73"/>
    </row>
    <row r="82" spans="1:18" ht="15">
      <c r="A82" s="83"/>
      <c r="B82" s="114"/>
      <c r="C82" s="114"/>
      <c r="D82" s="73"/>
      <c r="E82" s="114" t="s">
        <v>389</v>
      </c>
      <c r="F82" s="114"/>
      <c r="G82" s="114" t="s">
        <v>390</v>
      </c>
      <c r="H82" s="114"/>
      <c r="I82" s="114"/>
      <c r="J82" s="106">
        <v>0</v>
      </c>
      <c r="K82" s="106"/>
      <c r="L82" s="80" t="s">
        <v>387</v>
      </c>
      <c r="M82" s="80" t="s">
        <v>387</v>
      </c>
      <c r="N82" s="106" t="s">
        <v>388</v>
      </c>
      <c r="O82" s="106"/>
      <c r="P82" s="90" t="e">
        <f t="shared" si="3"/>
        <v>#DIV/0!</v>
      </c>
      <c r="Q82" s="75">
        <f t="shared" si="2"/>
        <v>17.242442857142855</v>
      </c>
      <c r="R82" s="73"/>
    </row>
    <row r="83" spans="1:18" ht="26.25" customHeight="1">
      <c r="A83" s="83"/>
      <c r="B83" s="114"/>
      <c r="C83" s="114"/>
      <c r="D83" s="73"/>
      <c r="E83" s="114" t="s">
        <v>391</v>
      </c>
      <c r="F83" s="114"/>
      <c r="G83" s="114" t="s">
        <v>392</v>
      </c>
      <c r="H83" s="114"/>
      <c r="I83" s="114"/>
      <c r="J83" s="106">
        <v>0</v>
      </c>
      <c r="K83" s="106"/>
      <c r="L83" s="80" t="s">
        <v>387</v>
      </c>
      <c r="M83" s="80" t="s">
        <v>387</v>
      </c>
      <c r="N83" s="106" t="s">
        <v>388</v>
      </c>
      <c r="O83" s="106"/>
      <c r="P83" s="90" t="e">
        <f t="shared" si="3"/>
        <v>#DIV/0!</v>
      </c>
      <c r="Q83" s="75">
        <f t="shared" si="2"/>
        <v>17.242442857142855</v>
      </c>
      <c r="R83" s="73"/>
    </row>
    <row r="84" spans="1:18" ht="15">
      <c r="A84" s="83"/>
      <c r="B84" s="112" t="s">
        <v>393</v>
      </c>
      <c r="C84" s="112"/>
      <c r="D84" s="73"/>
      <c r="E84" s="112" t="s">
        <v>394</v>
      </c>
      <c r="F84" s="112"/>
      <c r="G84" s="112" t="s">
        <v>395</v>
      </c>
      <c r="H84" s="112"/>
      <c r="I84" s="112"/>
      <c r="J84" s="110">
        <v>0</v>
      </c>
      <c r="K84" s="110"/>
      <c r="L84" s="76" t="s">
        <v>387</v>
      </c>
      <c r="M84" s="76" t="s">
        <v>387</v>
      </c>
      <c r="N84" s="110" t="s">
        <v>388</v>
      </c>
      <c r="O84" s="110"/>
      <c r="P84" s="90" t="e">
        <f t="shared" si="3"/>
        <v>#DIV/0!</v>
      </c>
      <c r="Q84" s="75">
        <f t="shared" si="2"/>
        <v>17.242442857142855</v>
      </c>
      <c r="R84" s="73"/>
    </row>
    <row r="85" spans="1:18" ht="15">
      <c r="A85" s="83"/>
      <c r="B85" s="73"/>
      <c r="C85" s="112"/>
      <c r="D85" s="112"/>
      <c r="E85" s="112" t="s">
        <v>396</v>
      </c>
      <c r="F85" s="112"/>
      <c r="G85" s="112" t="s">
        <v>397</v>
      </c>
      <c r="H85" s="112"/>
      <c r="I85" s="112"/>
      <c r="J85" s="111">
        <v>39890</v>
      </c>
      <c r="K85" s="110"/>
      <c r="L85" s="76" t="s">
        <v>398</v>
      </c>
      <c r="M85" s="76" t="s">
        <v>398</v>
      </c>
      <c r="N85" s="110" t="s">
        <v>399</v>
      </c>
      <c r="O85" s="110"/>
      <c r="P85" s="90">
        <f t="shared" si="3"/>
        <v>19939.974655302081</v>
      </c>
      <c r="Q85" s="75">
        <f t="shared" si="2"/>
        <v>48.579768714531184</v>
      </c>
      <c r="R85" s="73"/>
    </row>
    <row r="86" spans="1:18" ht="16">
      <c r="A86" s="84"/>
      <c r="B86" s="77"/>
      <c r="C86" s="120"/>
      <c r="D86" s="120"/>
      <c r="E86" s="120" t="s">
        <v>176</v>
      </c>
      <c r="F86" s="120"/>
      <c r="G86" s="120" t="s">
        <v>400</v>
      </c>
      <c r="H86" s="120"/>
      <c r="I86" s="120"/>
      <c r="J86" s="121">
        <v>39890</v>
      </c>
      <c r="K86" s="122"/>
      <c r="L86" s="78" t="s">
        <v>401</v>
      </c>
      <c r="M86" s="78" t="s">
        <v>401</v>
      </c>
      <c r="N86" s="122" t="s">
        <v>402</v>
      </c>
      <c r="O86" s="122"/>
      <c r="P86" s="90">
        <f t="shared" si="3"/>
        <v>39.779318124843314</v>
      </c>
      <c r="Q86" s="79">
        <f t="shared" si="2"/>
        <v>22.66852857142857</v>
      </c>
      <c r="R86" s="73"/>
    </row>
    <row r="87" spans="1:18" ht="15">
      <c r="A87" s="83"/>
      <c r="B87" s="73"/>
      <c r="C87" s="112"/>
      <c r="D87" s="112"/>
      <c r="E87" s="117" t="s">
        <v>403</v>
      </c>
      <c r="F87" s="117"/>
      <c r="G87" s="112" t="s">
        <v>404</v>
      </c>
      <c r="H87" s="112"/>
      <c r="I87" s="112"/>
      <c r="J87" s="111">
        <v>39890</v>
      </c>
      <c r="K87" s="110"/>
      <c r="L87" s="76" t="s">
        <v>401</v>
      </c>
      <c r="M87" s="76" t="s">
        <v>401</v>
      </c>
      <c r="N87" s="110" t="s">
        <v>402</v>
      </c>
      <c r="O87" s="110"/>
      <c r="P87" s="90">
        <f t="shared" si="3"/>
        <v>39.779318124843314</v>
      </c>
      <c r="Q87" s="75">
        <f t="shared" si="2"/>
        <v>22.66852857142857</v>
      </c>
      <c r="R87" s="73"/>
    </row>
    <row r="88" spans="1:18" ht="15">
      <c r="A88" s="83"/>
      <c r="B88" s="73"/>
      <c r="C88" s="112"/>
      <c r="D88" s="112"/>
      <c r="E88" s="112" t="s">
        <v>405</v>
      </c>
      <c r="F88" s="112"/>
      <c r="G88" s="112" t="s">
        <v>406</v>
      </c>
      <c r="H88" s="112"/>
      <c r="I88" s="112"/>
      <c r="J88" s="111">
        <v>39890</v>
      </c>
      <c r="K88" s="110"/>
      <c r="L88" s="76" t="s">
        <v>401</v>
      </c>
      <c r="M88" s="76" t="s">
        <v>401</v>
      </c>
      <c r="N88" s="110" t="s">
        <v>402</v>
      </c>
      <c r="O88" s="110"/>
      <c r="P88" s="90">
        <f t="shared" si="3"/>
        <v>39.779318124843314</v>
      </c>
      <c r="Q88" s="75">
        <f t="shared" si="2"/>
        <v>22.66852857142857</v>
      </c>
      <c r="R88" s="73"/>
    </row>
    <row r="89" spans="1:18" ht="15">
      <c r="A89" s="83"/>
      <c r="B89" s="73"/>
      <c r="C89" s="112"/>
      <c r="D89" s="112"/>
      <c r="E89" s="112" t="s">
        <v>183</v>
      </c>
      <c r="F89" s="112"/>
      <c r="G89" s="112" t="s">
        <v>184</v>
      </c>
      <c r="H89" s="112"/>
      <c r="I89" s="112"/>
      <c r="J89" s="111">
        <v>39890</v>
      </c>
      <c r="K89" s="110"/>
      <c r="L89" s="76" t="s">
        <v>401</v>
      </c>
      <c r="M89" s="76" t="s">
        <v>401</v>
      </c>
      <c r="N89" s="110" t="s">
        <v>402</v>
      </c>
      <c r="O89" s="110"/>
      <c r="P89" s="90">
        <f t="shared" si="3"/>
        <v>39.779318124843314</v>
      </c>
      <c r="Q89" s="75">
        <f t="shared" si="2"/>
        <v>22.66852857142857</v>
      </c>
      <c r="R89" s="73"/>
    </row>
    <row r="90" spans="1:18" ht="15">
      <c r="A90" s="83"/>
      <c r="B90" s="114"/>
      <c r="C90" s="114"/>
      <c r="D90" s="73"/>
      <c r="E90" s="114" t="s">
        <v>185</v>
      </c>
      <c r="F90" s="114"/>
      <c r="G90" s="114" t="s">
        <v>186</v>
      </c>
      <c r="H90" s="114"/>
      <c r="I90" s="114"/>
      <c r="J90" s="111">
        <v>39890</v>
      </c>
      <c r="K90" s="110"/>
      <c r="L90" s="80" t="s">
        <v>407</v>
      </c>
      <c r="M90" s="80" t="s">
        <v>407</v>
      </c>
      <c r="N90" s="106" t="s">
        <v>402</v>
      </c>
      <c r="O90" s="106"/>
      <c r="P90" s="90">
        <f t="shared" si="3"/>
        <v>39.779318124843314</v>
      </c>
      <c r="Q90" s="75">
        <f t="shared" si="2"/>
        <v>31.735940000000003</v>
      </c>
      <c r="R90" s="73"/>
    </row>
    <row r="91" spans="1:18" ht="15">
      <c r="A91" s="83"/>
      <c r="B91" s="114"/>
      <c r="C91" s="114"/>
      <c r="D91" s="73"/>
      <c r="E91" s="114" t="s">
        <v>187</v>
      </c>
      <c r="F91" s="114"/>
      <c r="G91" s="114" t="s">
        <v>188</v>
      </c>
      <c r="H91" s="114"/>
      <c r="I91" s="114"/>
      <c r="J91" s="113">
        <v>39890</v>
      </c>
      <c r="K91" s="106"/>
      <c r="L91" s="80" t="s">
        <v>407</v>
      </c>
      <c r="M91" s="80" t="s">
        <v>407</v>
      </c>
      <c r="N91" s="106" t="s">
        <v>402</v>
      </c>
      <c r="O91" s="106"/>
      <c r="P91" s="90">
        <f t="shared" si="3"/>
        <v>39.779318124843314</v>
      </c>
      <c r="Q91" s="75">
        <f t="shared" si="2"/>
        <v>31.735940000000003</v>
      </c>
      <c r="R91" s="73"/>
    </row>
    <row r="92" spans="1:18" ht="15">
      <c r="A92" s="8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90" t="e">
        <f t="shared" si="3"/>
        <v>#DIV/0!</v>
      </c>
      <c r="Q92" s="75" t="e">
        <f t="shared" si="2"/>
        <v>#DIV/0!</v>
      </c>
      <c r="R92" s="73"/>
    </row>
    <row r="93" spans="1:18" ht="15">
      <c r="A93" s="83"/>
      <c r="B93" s="114"/>
      <c r="C93" s="114"/>
      <c r="D93" s="73"/>
      <c r="E93" s="114" t="s">
        <v>190</v>
      </c>
      <c r="F93" s="114"/>
      <c r="G93" s="114" t="s">
        <v>191</v>
      </c>
      <c r="H93" s="114"/>
      <c r="I93" s="114"/>
      <c r="J93" s="113">
        <v>5989.5</v>
      </c>
      <c r="K93" s="106"/>
      <c r="L93" s="80" t="s">
        <v>220</v>
      </c>
      <c r="M93" s="80" t="s">
        <v>220</v>
      </c>
      <c r="N93" s="106" t="s">
        <v>408</v>
      </c>
      <c r="O93" s="106"/>
      <c r="P93" s="90">
        <f t="shared" si="3"/>
        <v>36.801068536605726</v>
      </c>
      <c r="Q93" s="75">
        <f t="shared" si="2"/>
        <v>22.041999999999998</v>
      </c>
      <c r="R93" s="73"/>
    </row>
    <row r="94" spans="1:18" ht="15">
      <c r="A94" s="83"/>
      <c r="B94" s="112" t="s">
        <v>409</v>
      </c>
      <c r="C94" s="112"/>
      <c r="D94" s="73"/>
      <c r="E94" s="112" t="s">
        <v>195</v>
      </c>
      <c r="F94" s="112"/>
      <c r="G94" s="112" t="s">
        <v>410</v>
      </c>
      <c r="H94" s="112"/>
      <c r="I94" s="112"/>
      <c r="J94" s="110">
        <v>500</v>
      </c>
      <c r="K94" s="110"/>
      <c r="L94" s="76" t="s">
        <v>411</v>
      </c>
      <c r="M94" s="76" t="s">
        <v>411</v>
      </c>
      <c r="N94" s="110" t="s">
        <v>412</v>
      </c>
      <c r="O94" s="110"/>
      <c r="P94" s="90">
        <f t="shared" si="3"/>
        <v>120</v>
      </c>
      <c r="Q94" s="75">
        <f t="shared" si="2"/>
        <v>20</v>
      </c>
      <c r="R94" s="73"/>
    </row>
    <row r="95" spans="1:18" ht="15">
      <c r="A95" s="83"/>
      <c r="B95" s="112" t="s">
        <v>413</v>
      </c>
      <c r="C95" s="112"/>
      <c r="D95" s="73"/>
      <c r="E95" s="112" t="s">
        <v>195</v>
      </c>
      <c r="F95" s="112"/>
      <c r="G95" s="112" t="s">
        <v>414</v>
      </c>
      <c r="H95" s="112"/>
      <c r="I95" s="112"/>
      <c r="J95" s="111">
        <v>4708</v>
      </c>
      <c r="K95" s="110"/>
      <c r="L95" s="76" t="s">
        <v>315</v>
      </c>
      <c r="M95" s="76" t="s">
        <v>315</v>
      </c>
      <c r="N95" s="110" t="s">
        <v>415</v>
      </c>
      <c r="O95" s="110"/>
      <c r="P95" s="90">
        <f t="shared" si="3"/>
        <v>22.769753610875107</v>
      </c>
      <c r="Q95" s="75">
        <f t="shared" si="2"/>
        <v>21.44</v>
      </c>
      <c r="R95" s="73"/>
    </row>
    <row r="96" spans="1:18" ht="15">
      <c r="A96" s="83"/>
      <c r="B96" s="112" t="s">
        <v>416</v>
      </c>
      <c r="C96" s="112"/>
      <c r="D96" s="73"/>
      <c r="E96" s="112" t="s">
        <v>207</v>
      </c>
      <c r="F96" s="112"/>
      <c r="G96" s="112" t="s">
        <v>208</v>
      </c>
      <c r="H96" s="112"/>
      <c r="I96" s="112"/>
      <c r="J96" s="110">
        <v>781.5</v>
      </c>
      <c r="K96" s="110"/>
      <c r="L96" s="76" t="s">
        <v>272</v>
      </c>
      <c r="M96" s="76" t="s">
        <v>272</v>
      </c>
      <c r="N96" s="110" t="s">
        <v>417</v>
      </c>
      <c r="O96" s="110"/>
      <c r="P96" s="90">
        <f t="shared" si="3"/>
        <v>68.099808061420347</v>
      </c>
      <c r="Q96" s="75">
        <f t="shared" si="2"/>
        <v>26.61</v>
      </c>
      <c r="R96" s="73"/>
    </row>
    <row r="97" spans="1:18" ht="15">
      <c r="A97" s="83"/>
      <c r="B97" s="114"/>
      <c r="C97" s="114"/>
      <c r="D97" s="73"/>
      <c r="E97" s="114" t="s">
        <v>210</v>
      </c>
      <c r="F97" s="114"/>
      <c r="G97" s="114" t="s">
        <v>211</v>
      </c>
      <c r="H97" s="114"/>
      <c r="I97" s="114"/>
      <c r="J97" s="113">
        <v>14500.5</v>
      </c>
      <c r="K97" s="106"/>
      <c r="L97" s="80" t="s">
        <v>418</v>
      </c>
      <c r="M97" s="80" t="s">
        <v>418</v>
      </c>
      <c r="N97" s="106" t="s">
        <v>164</v>
      </c>
      <c r="O97" s="106"/>
      <c r="P97" s="90">
        <f t="shared" si="3"/>
        <v>0</v>
      </c>
      <c r="Q97" s="75">
        <f t="shared" si="2"/>
        <v>0</v>
      </c>
      <c r="R97" s="73"/>
    </row>
    <row r="98" spans="1:18" ht="15">
      <c r="A98" s="83"/>
      <c r="B98" s="112" t="s">
        <v>419</v>
      </c>
      <c r="C98" s="112"/>
      <c r="D98" s="73"/>
      <c r="E98" s="112" t="s">
        <v>214</v>
      </c>
      <c r="F98" s="112"/>
      <c r="G98" s="112" t="s">
        <v>215</v>
      </c>
      <c r="H98" s="112"/>
      <c r="I98" s="112"/>
      <c r="J98" s="111">
        <v>1813.5</v>
      </c>
      <c r="K98" s="110"/>
      <c r="L98" s="76" t="s">
        <v>315</v>
      </c>
      <c r="M98" s="76" t="s">
        <v>315</v>
      </c>
      <c r="N98" s="110" t="s">
        <v>164</v>
      </c>
      <c r="O98" s="110"/>
      <c r="P98" s="90">
        <f t="shared" si="3"/>
        <v>0</v>
      </c>
      <c r="Q98" s="75">
        <f t="shared" si="2"/>
        <v>0</v>
      </c>
      <c r="R98" s="73"/>
    </row>
    <row r="99" spans="1:18" ht="31.5" customHeight="1">
      <c r="A99" s="83"/>
      <c r="B99" s="112" t="s">
        <v>420</v>
      </c>
      <c r="C99" s="112"/>
      <c r="D99" s="73"/>
      <c r="E99" s="112" t="s">
        <v>214</v>
      </c>
      <c r="F99" s="112"/>
      <c r="G99" s="112" t="s">
        <v>219</v>
      </c>
      <c r="H99" s="112"/>
      <c r="I99" s="112"/>
      <c r="J99" s="111">
        <v>4347</v>
      </c>
      <c r="K99" s="110"/>
      <c r="L99" s="76" t="s">
        <v>272</v>
      </c>
      <c r="M99" s="76" t="s">
        <v>272</v>
      </c>
      <c r="N99" s="110" t="s">
        <v>164</v>
      </c>
      <c r="O99" s="110"/>
      <c r="P99" s="90">
        <f t="shared" si="3"/>
        <v>0</v>
      </c>
      <c r="Q99" s="75">
        <f t="shared" si="2"/>
        <v>0</v>
      </c>
      <c r="R99" s="73"/>
    </row>
    <row r="100" spans="1:18" ht="33" customHeight="1">
      <c r="A100" s="83"/>
      <c r="B100" s="112" t="s">
        <v>421</v>
      </c>
      <c r="C100" s="112"/>
      <c r="D100" s="73"/>
      <c r="E100" s="112" t="s">
        <v>245</v>
      </c>
      <c r="F100" s="112"/>
      <c r="G100" s="112" t="s">
        <v>422</v>
      </c>
      <c r="H100" s="112"/>
      <c r="I100" s="112"/>
      <c r="J100" s="111">
        <v>3000</v>
      </c>
      <c r="K100" s="110"/>
      <c r="L100" s="76" t="s">
        <v>315</v>
      </c>
      <c r="M100" s="76" t="s">
        <v>315</v>
      </c>
      <c r="N100" s="110" t="s">
        <v>164</v>
      </c>
      <c r="O100" s="110"/>
      <c r="P100" s="90">
        <f t="shared" si="3"/>
        <v>0</v>
      </c>
      <c r="Q100" s="75">
        <f t="shared" si="2"/>
        <v>0</v>
      </c>
      <c r="R100" s="73"/>
    </row>
    <row r="101" spans="1:18" ht="15">
      <c r="A101" s="83"/>
      <c r="B101" s="112" t="s">
        <v>423</v>
      </c>
      <c r="C101" s="112"/>
      <c r="D101" s="73"/>
      <c r="E101" s="112" t="s">
        <v>251</v>
      </c>
      <c r="F101" s="112"/>
      <c r="G101" s="112" t="s">
        <v>252</v>
      </c>
      <c r="H101" s="112"/>
      <c r="I101" s="112"/>
      <c r="J101" s="111">
        <v>5340</v>
      </c>
      <c r="K101" s="110"/>
      <c r="L101" s="76" t="s">
        <v>220</v>
      </c>
      <c r="M101" s="76" t="s">
        <v>220</v>
      </c>
      <c r="N101" s="110" t="s">
        <v>164</v>
      </c>
      <c r="O101" s="110"/>
      <c r="P101" s="90">
        <f t="shared" si="3"/>
        <v>0</v>
      </c>
      <c r="Q101" s="75">
        <f t="shared" si="2"/>
        <v>0</v>
      </c>
      <c r="R101" s="73"/>
    </row>
    <row r="102" spans="1:18" ht="15">
      <c r="A102" s="83"/>
      <c r="B102" s="114"/>
      <c r="C102" s="114"/>
      <c r="D102" s="73"/>
      <c r="E102" s="114" t="s">
        <v>259</v>
      </c>
      <c r="F102" s="114"/>
      <c r="G102" s="114" t="s">
        <v>260</v>
      </c>
      <c r="H102" s="114"/>
      <c r="I102" s="114"/>
      <c r="J102" s="106">
        <v>0</v>
      </c>
      <c r="K102" s="106"/>
      <c r="L102" s="80" t="s">
        <v>424</v>
      </c>
      <c r="M102" s="80" t="s">
        <v>424</v>
      </c>
      <c r="N102" s="106" t="s">
        <v>425</v>
      </c>
      <c r="O102" s="106"/>
      <c r="P102" s="90" t="e">
        <f t="shared" si="3"/>
        <v>#DIV/0!</v>
      </c>
      <c r="Q102" s="75">
        <f t="shared" si="2"/>
        <v>80.375117647058829</v>
      </c>
      <c r="R102" s="73"/>
    </row>
    <row r="103" spans="1:18" ht="15">
      <c r="A103" s="83"/>
      <c r="B103" s="112" t="s">
        <v>426</v>
      </c>
      <c r="C103" s="112"/>
      <c r="D103" s="73"/>
      <c r="E103" s="112" t="s">
        <v>264</v>
      </c>
      <c r="F103" s="112"/>
      <c r="G103" s="112" t="s">
        <v>427</v>
      </c>
      <c r="H103" s="112"/>
      <c r="I103" s="112"/>
      <c r="J103" s="110">
        <v>0</v>
      </c>
      <c r="K103" s="110"/>
      <c r="L103" s="76" t="s">
        <v>272</v>
      </c>
      <c r="M103" s="76" t="s">
        <v>272</v>
      </c>
      <c r="N103" s="110" t="s">
        <v>164</v>
      </c>
      <c r="O103" s="110"/>
      <c r="P103" s="90" t="e">
        <f t="shared" si="3"/>
        <v>#DIV/0!</v>
      </c>
      <c r="Q103" s="75">
        <f t="shared" si="2"/>
        <v>0</v>
      </c>
      <c r="R103" s="73"/>
    </row>
    <row r="104" spans="1:18" ht="29.25" customHeight="1">
      <c r="A104" s="83"/>
      <c r="B104" s="112" t="s">
        <v>428</v>
      </c>
      <c r="C104" s="112"/>
      <c r="D104" s="73"/>
      <c r="E104" s="112" t="s">
        <v>275</v>
      </c>
      <c r="F104" s="112"/>
      <c r="G104" s="112" t="s">
        <v>429</v>
      </c>
      <c r="H104" s="112"/>
      <c r="I104" s="112"/>
      <c r="J104" s="110">
        <v>0</v>
      </c>
      <c r="K104" s="110"/>
      <c r="L104" s="76" t="s">
        <v>315</v>
      </c>
      <c r="M104" s="76" t="s">
        <v>315</v>
      </c>
      <c r="N104" s="110" t="s">
        <v>164</v>
      </c>
      <c r="O104" s="110"/>
      <c r="P104" s="90" t="e">
        <f t="shared" si="3"/>
        <v>#DIV/0!</v>
      </c>
      <c r="Q104" s="75">
        <f t="shared" si="2"/>
        <v>0</v>
      </c>
      <c r="R104" s="73"/>
    </row>
    <row r="105" spans="1:18" ht="24.75" customHeight="1">
      <c r="A105" s="83"/>
      <c r="B105" s="112" t="s">
        <v>430</v>
      </c>
      <c r="C105" s="112"/>
      <c r="D105" s="73"/>
      <c r="E105" s="112" t="s">
        <v>275</v>
      </c>
      <c r="F105" s="112"/>
      <c r="G105" s="112" t="s">
        <v>431</v>
      </c>
      <c r="H105" s="112"/>
      <c r="I105" s="112"/>
      <c r="J105" s="110">
        <v>0</v>
      </c>
      <c r="K105" s="110"/>
      <c r="L105" s="76" t="s">
        <v>315</v>
      </c>
      <c r="M105" s="76" t="s">
        <v>315</v>
      </c>
      <c r="N105" s="110" t="s">
        <v>432</v>
      </c>
      <c r="O105" s="110"/>
      <c r="P105" s="90" t="e">
        <f t="shared" si="3"/>
        <v>#DIV/0!</v>
      </c>
      <c r="Q105" s="75">
        <f t="shared" si="2"/>
        <v>114.5</v>
      </c>
      <c r="R105" s="73"/>
    </row>
    <row r="106" spans="1:18" ht="15">
      <c r="A106" s="83"/>
      <c r="B106" s="112" t="s">
        <v>433</v>
      </c>
      <c r="C106" s="112"/>
      <c r="D106" s="73"/>
      <c r="E106" s="112" t="s">
        <v>313</v>
      </c>
      <c r="F106" s="112"/>
      <c r="G106" s="112" t="s">
        <v>434</v>
      </c>
      <c r="H106" s="112"/>
      <c r="I106" s="112"/>
      <c r="J106" s="110">
        <v>0</v>
      </c>
      <c r="K106" s="110"/>
      <c r="L106" s="76" t="s">
        <v>239</v>
      </c>
      <c r="M106" s="76" t="s">
        <v>239</v>
      </c>
      <c r="N106" s="110" t="s">
        <v>435</v>
      </c>
      <c r="O106" s="110"/>
      <c r="P106" s="90" t="e">
        <f t="shared" si="3"/>
        <v>#DIV/0!</v>
      </c>
      <c r="Q106" s="75">
        <f t="shared" si="2"/>
        <v>198.46925000000002</v>
      </c>
      <c r="R106" s="73"/>
    </row>
    <row r="107" spans="1:18" ht="15">
      <c r="A107" s="83"/>
      <c r="B107" s="112" t="s">
        <v>436</v>
      </c>
      <c r="C107" s="112"/>
      <c r="D107" s="73"/>
      <c r="E107" s="112" t="s">
        <v>313</v>
      </c>
      <c r="F107" s="112"/>
      <c r="G107" s="112" t="s">
        <v>321</v>
      </c>
      <c r="H107" s="112"/>
      <c r="I107" s="112"/>
      <c r="J107" s="110">
        <v>0</v>
      </c>
      <c r="K107" s="110"/>
      <c r="L107" s="76" t="s">
        <v>437</v>
      </c>
      <c r="M107" s="76" t="s">
        <v>437</v>
      </c>
      <c r="N107" s="110" t="s">
        <v>164</v>
      </c>
      <c r="O107" s="110"/>
      <c r="P107" s="90" t="e">
        <f t="shared" si="3"/>
        <v>#DIV/0!</v>
      </c>
      <c r="Q107" s="75">
        <f t="shared" si="2"/>
        <v>0</v>
      </c>
      <c r="R107" s="73"/>
    </row>
    <row r="108" spans="1:18" ht="25.5" customHeight="1">
      <c r="A108" s="83"/>
      <c r="B108" s="114"/>
      <c r="C108" s="114"/>
      <c r="D108" s="73"/>
      <c r="E108" s="114" t="s">
        <v>332</v>
      </c>
      <c r="F108" s="114"/>
      <c r="G108" s="114" t="s">
        <v>333</v>
      </c>
      <c r="H108" s="114"/>
      <c r="I108" s="114"/>
      <c r="J108" s="113">
        <v>19400</v>
      </c>
      <c r="K108" s="106"/>
      <c r="L108" s="80" t="s">
        <v>437</v>
      </c>
      <c r="M108" s="80" t="s">
        <v>437</v>
      </c>
      <c r="N108" s="106" t="s">
        <v>164</v>
      </c>
      <c r="O108" s="106"/>
      <c r="P108" s="90">
        <f t="shared" si="3"/>
        <v>0</v>
      </c>
      <c r="Q108" s="75">
        <f t="shared" si="2"/>
        <v>0</v>
      </c>
      <c r="R108" s="73"/>
    </row>
    <row r="109" spans="1:18" ht="22.5" customHeight="1">
      <c r="A109" s="83"/>
      <c r="B109" s="112" t="s">
        <v>438</v>
      </c>
      <c r="C109" s="112"/>
      <c r="D109" s="73"/>
      <c r="E109" s="112" t="s">
        <v>346</v>
      </c>
      <c r="F109" s="112"/>
      <c r="G109" s="112" t="s">
        <v>333</v>
      </c>
      <c r="H109" s="112"/>
      <c r="I109" s="112"/>
      <c r="J109" s="111">
        <v>19400</v>
      </c>
      <c r="K109" s="110"/>
      <c r="L109" s="76" t="s">
        <v>437</v>
      </c>
      <c r="M109" s="76" t="s">
        <v>437</v>
      </c>
      <c r="N109" s="110" t="s">
        <v>164</v>
      </c>
      <c r="O109" s="110"/>
      <c r="P109" s="90">
        <f t="shared" si="3"/>
        <v>0</v>
      </c>
      <c r="Q109" s="75">
        <f t="shared" si="2"/>
        <v>0</v>
      </c>
      <c r="R109" s="73"/>
    </row>
    <row r="110" spans="1:18" ht="22.5" customHeight="1">
      <c r="A110" s="83"/>
      <c r="B110" s="114"/>
      <c r="C110" s="114"/>
      <c r="D110" s="73"/>
      <c r="E110" s="114" t="s">
        <v>369</v>
      </c>
      <c r="F110" s="114"/>
      <c r="G110" s="114" t="s">
        <v>370</v>
      </c>
      <c r="H110" s="114"/>
      <c r="I110" s="114"/>
      <c r="J110" s="106">
        <v>0</v>
      </c>
      <c r="K110" s="106"/>
      <c r="L110" s="80" t="s">
        <v>201</v>
      </c>
      <c r="M110" s="80" t="s">
        <v>201</v>
      </c>
      <c r="N110" s="106" t="s">
        <v>164</v>
      </c>
      <c r="O110" s="106"/>
      <c r="P110" s="90" t="e">
        <f t="shared" si="3"/>
        <v>#DIV/0!</v>
      </c>
      <c r="Q110" s="75">
        <f t="shared" si="2"/>
        <v>0</v>
      </c>
      <c r="R110" s="73"/>
    </row>
    <row r="111" spans="1:18" ht="18" customHeight="1">
      <c r="A111" s="83"/>
      <c r="B111" s="114"/>
      <c r="C111" s="114"/>
      <c r="D111" s="73"/>
      <c r="E111" s="114" t="s">
        <v>371</v>
      </c>
      <c r="F111" s="114"/>
      <c r="G111" s="114" t="s">
        <v>372</v>
      </c>
      <c r="H111" s="114"/>
      <c r="I111" s="114"/>
      <c r="J111" s="106">
        <v>0</v>
      </c>
      <c r="K111" s="106"/>
      <c r="L111" s="80" t="s">
        <v>201</v>
      </c>
      <c r="M111" s="80" t="s">
        <v>201</v>
      </c>
      <c r="N111" s="106" t="s">
        <v>164</v>
      </c>
      <c r="O111" s="106"/>
      <c r="P111" s="90" t="e">
        <f t="shared" si="3"/>
        <v>#DIV/0!</v>
      </c>
      <c r="Q111" s="75">
        <f t="shared" si="2"/>
        <v>0</v>
      </c>
      <c r="R111" s="73"/>
    </row>
    <row r="112" spans="1:18" ht="21" customHeight="1">
      <c r="A112" s="83"/>
      <c r="B112" s="114"/>
      <c r="C112" s="114"/>
      <c r="D112" s="73"/>
      <c r="E112" s="114" t="s">
        <v>373</v>
      </c>
      <c r="F112" s="114"/>
      <c r="G112" s="114" t="s">
        <v>374</v>
      </c>
      <c r="H112" s="114"/>
      <c r="I112" s="114"/>
      <c r="J112" s="106">
        <v>0</v>
      </c>
      <c r="K112" s="106"/>
      <c r="L112" s="80" t="s">
        <v>201</v>
      </c>
      <c r="M112" s="80" t="s">
        <v>201</v>
      </c>
      <c r="N112" s="106" t="s">
        <v>164</v>
      </c>
      <c r="O112" s="106"/>
      <c r="P112" s="90" t="e">
        <f t="shared" si="3"/>
        <v>#DIV/0!</v>
      </c>
      <c r="Q112" s="75">
        <f t="shared" si="2"/>
        <v>0</v>
      </c>
      <c r="R112" s="73"/>
    </row>
    <row r="113" spans="1:18" ht="15">
      <c r="A113" s="83"/>
      <c r="B113" s="112" t="s">
        <v>439</v>
      </c>
      <c r="C113" s="112"/>
      <c r="D113" s="73"/>
      <c r="E113" s="112" t="s">
        <v>440</v>
      </c>
      <c r="F113" s="112"/>
      <c r="G113" s="112" t="s">
        <v>441</v>
      </c>
      <c r="H113" s="112"/>
      <c r="I113" s="112"/>
      <c r="J113" s="110">
        <v>0</v>
      </c>
      <c r="K113" s="110"/>
      <c r="L113" s="76" t="s">
        <v>201</v>
      </c>
      <c r="M113" s="76" t="s">
        <v>201</v>
      </c>
      <c r="N113" s="110" t="s">
        <v>164</v>
      </c>
      <c r="O113" s="110"/>
      <c r="P113" s="90" t="e">
        <f t="shared" si="3"/>
        <v>#DIV/0!</v>
      </c>
      <c r="Q113" s="75">
        <f t="shared" si="2"/>
        <v>0</v>
      </c>
      <c r="R113" s="73"/>
    </row>
    <row r="114" spans="1:18" ht="32">
      <c r="A114" s="84"/>
      <c r="B114" s="77"/>
      <c r="C114" s="120"/>
      <c r="D114" s="120"/>
      <c r="E114" s="120" t="s">
        <v>442</v>
      </c>
      <c r="F114" s="120"/>
      <c r="G114" s="120" t="s">
        <v>443</v>
      </c>
      <c r="H114" s="120"/>
      <c r="I114" s="120"/>
      <c r="J114" s="121">
        <f>SUM(J115,J131)</f>
        <v>247000.72</v>
      </c>
      <c r="K114" s="122"/>
      <c r="L114" s="78" t="s">
        <v>444</v>
      </c>
      <c r="M114" s="78" t="s">
        <v>444</v>
      </c>
      <c r="N114" s="122" t="s">
        <v>445</v>
      </c>
      <c r="O114" s="122"/>
      <c r="P114" s="90">
        <f t="shared" si="3"/>
        <v>97.783366785327587</v>
      </c>
      <c r="Q114" s="79">
        <f t="shared" si="2"/>
        <v>44.856718879425301</v>
      </c>
      <c r="R114" s="73"/>
    </row>
    <row r="115" spans="1:18" ht="15">
      <c r="A115" s="83"/>
      <c r="B115" s="73"/>
      <c r="C115" s="112"/>
      <c r="D115" s="112"/>
      <c r="E115" s="117" t="s">
        <v>446</v>
      </c>
      <c r="F115" s="117"/>
      <c r="G115" s="112" t="s">
        <v>447</v>
      </c>
      <c r="H115" s="112"/>
      <c r="I115" s="112"/>
      <c r="J115" s="111">
        <v>202608.51</v>
      </c>
      <c r="K115" s="110"/>
      <c r="L115" s="76" t="s">
        <v>448</v>
      </c>
      <c r="M115" s="76" t="s">
        <v>448</v>
      </c>
      <c r="N115" s="110" t="s">
        <v>449</v>
      </c>
      <c r="O115" s="110"/>
      <c r="P115" s="90">
        <f t="shared" si="3"/>
        <v>83.600817162122155</v>
      </c>
      <c r="Q115" s="75">
        <f t="shared" si="2"/>
        <v>42.193905410050867</v>
      </c>
      <c r="R115" s="73"/>
    </row>
    <row r="116" spans="1:18" ht="15">
      <c r="A116" s="83"/>
      <c r="B116" s="73"/>
      <c r="C116" s="112"/>
      <c r="D116" s="112"/>
      <c r="E116" s="112" t="s">
        <v>450</v>
      </c>
      <c r="F116" s="112"/>
      <c r="G116" s="112" t="s">
        <v>451</v>
      </c>
      <c r="H116" s="112"/>
      <c r="I116" s="112"/>
      <c r="J116" s="111">
        <v>202608.51</v>
      </c>
      <c r="K116" s="110"/>
      <c r="L116" s="76" t="s">
        <v>448</v>
      </c>
      <c r="M116" s="76" t="s">
        <v>448</v>
      </c>
      <c r="N116" s="110" t="s">
        <v>449</v>
      </c>
      <c r="O116" s="110"/>
      <c r="P116" s="90">
        <f t="shared" si="3"/>
        <v>83.600817162122155</v>
      </c>
      <c r="Q116" s="75">
        <f t="shared" si="2"/>
        <v>42.193905410050867</v>
      </c>
      <c r="R116" s="73"/>
    </row>
    <row r="117" spans="1:18" ht="15">
      <c r="A117" s="83"/>
      <c r="B117" s="73"/>
      <c r="C117" s="112"/>
      <c r="D117" s="112"/>
      <c r="E117" s="112" t="s">
        <v>183</v>
      </c>
      <c r="F117" s="112"/>
      <c r="G117" s="112" t="s">
        <v>184</v>
      </c>
      <c r="H117" s="112"/>
      <c r="I117" s="112"/>
      <c r="J117" s="111">
        <v>202608.51</v>
      </c>
      <c r="K117" s="110"/>
      <c r="L117" s="76" t="s">
        <v>448</v>
      </c>
      <c r="M117" s="76" t="s">
        <v>448</v>
      </c>
      <c r="N117" s="110" t="s">
        <v>449</v>
      </c>
      <c r="O117" s="110"/>
      <c r="P117" s="90">
        <f t="shared" si="3"/>
        <v>83.600817162122155</v>
      </c>
      <c r="Q117" s="75">
        <f t="shared" si="2"/>
        <v>42.193905410050867</v>
      </c>
      <c r="R117" s="73"/>
    </row>
    <row r="118" spans="1:18" ht="15">
      <c r="A118" s="83"/>
      <c r="B118" s="114"/>
      <c r="C118" s="114"/>
      <c r="D118" s="73"/>
      <c r="E118" s="114" t="s">
        <v>185</v>
      </c>
      <c r="F118" s="114"/>
      <c r="G118" s="114" t="s">
        <v>186</v>
      </c>
      <c r="H118" s="114"/>
      <c r="I118" s="114"/>
      <c r="J118" s="106" t="s">
        <v>793</v>
      </c>
      <c r="K118" s="106"/>
      <c r="L118" s="80" t="s">
        <v>448</v>
      </c>
      <c r="M118" s="80" t="s">
        <v>448</v>
      </c>
      <c r="N118" s="106" t="s">
        <v>449</v>
      </c>
      <c r="O118" s="106"/>
      <c r="P118" s="90">
        <f t="shared" si="3"/>
        <v>83.600817162122155</v>
      </c>
      <c r="Q118" s="75">
        <f t="shared" si="2"/>
        <v>42.193905410050867</v>
      </c>
      <c r="R118" s="73"/>
    </row>
    <row r="119" spans="1:18" ht="15">
      <c r="A119" s="83"/>
      <c r="B119" s="114"/>
      <c r="C119" s="114"/>
      <c r="D119" s="73"/>
      <c r="E119" s="114" t="s">
        <v>452</v>
      </c>
      <c r="F119" s="114"/>
      <c r="G119" s="114" t="s">
        <v>453</v>
      </c>
      <c r="H119" s="114"/>
      <c r="I119" s="114"/>
      <c r="J119" s="106" t="s">
        <v>794</v>
      </c>
      <c r="K119" s="106"/>
      <c r="L119" s="80" t="s">
        <v>454</v>
      </c>
      <c r="M119" s="80" t="s">
        <v>454</v>
      </c>
      <c r="N119" s="106" t="s">
        <v>455</v>
      </c>
      <c r="O119" s="106"/>
      <c r="P119" s="90">
        <f t="shared" si="3"/>
        <v>83.665083456195944</v>
      </c>
      <c r="Q119" s="75">
        <f t="shared" si="2"/>
        <v>42.291987742778602</v>
      </c>
      <c r="R119" s="73"/>
    </row>
    <row r="120" spans="1:18" ht="15">
      <c r="A120" s="83"/>
      <c r="B120" s="114"/>
      <c r="C120" s="114"/>
      <c r="D120" s="73"/>
      <c r="E120" s="114" t="s">
        <v>456</v>
      </c>
      <c r="F120" s="114"/>
      <c r="G120" s="114" t="s">
        <v>457</v>
      </c>
      <c r="H120" s="114"/>
      <c r="I120" s="114"/>
      <c r="J120" s="106" t="s">
        <v>795</v>
      </c>
      <c r="K120" s="106"/>
      <c r="L120" s="80" t="s">
        <v>458</v>
      </c>
      <c r="M120" s="80" t="s">
        <v>458</v>
      </c>
      <c r="N120" s="106" t="s">
        <v>459</v>
      </c>
      <c r="O120" s="106"/>
      <c r="P120" s="90">
        <f t="shared" si="3"/>
        <v>86.472509442433676</v>
      </c>
      <c r="Q120" s="75">
        <f t="shared" si="2"/>
        <v>44.986586419753088</v>
      </c>
      <c r="R120" s="73"/>
    </row>
    <row r="121" spans="1:18" ht="15">
      <c r="A121" s="83"/>
      <c r="B121" s="112" t="s">
        <v>460</v>
      </c>
      <c r="C121" s="112"/>
      <c r="D121" s="73"/>
      <c r="E121" s="112" t="s">
        <v>461</v>
      </c>
      <c r="F121" s="112"/>
      <c r="G121" s="112" t="s">
        <v>462</v>
      </c>
      <c r="H121" s="112"/>
      <c r="I121" s="112"/>
      <c r="J121" s="110" t="s">
        <v>795</v>
      </c>
      <c r="K121" s="110"/>
      <c r="L121" s="76" t="s">
        <v>458</v>
      </c>
      <c r="M121" s="76" t="s">
        <v>458</v>
      </c>
      <c r="N121" s="110" t="s">
        <v>459</v>
      </c>
      <c r="O121" s="110"/>
      <c r="P121" s="90">
        <f t="shared" si="3"/>
        <v>86.472509442433676</v>
      </c>
      <c r="Q121" s="75">
        <f t="shared" si="2"/>
        <v>44.986586419753088</v>
      </c>
      <c r="R121" s="73"/>
    </row>
    <row r="122" spans="1:18" ht="31.5" customHeight="1">
      <c r="A122" s="83"/>
      <c r="B122" s="114"/>
      <c r="C122" s="114"/>
      <c r="D122" s="73"/>
      <c r="E122" s="114" t="s">
        <v>463</v>
      </c>
      <c r="F122" s="114"/>
      <c r="G122" s="114" t="s">
        <v>464</v>
      </c>
      <c r="H122" s="114"/>
      <c r="I122" s="114"/>
      <c r="J122" s="106" t="s">
        <v>796</v>
      </c>
      <c r="K122" s="106"/>
      <c r="L122" s="80" t="s">
        <v>465</v>
      </c>
      <c r="M122" s="80" t="s">
        <v>465</v>
      </c>
      <c r="N122" s="106" t="s">
        <v>343</v>
      </c>
      <c r="O122" s="106"/>
      <c r="P122" s="90">
        <f t="shared" si="3"/>
        <v>27.065406260769777</v>
      </c>
      <c r="Q122" s="75">
        <f t="shared" si="2"/>
        <v>6.8250068250068257</v>
      </c>
      <c r="R122" s="73"/>
    </row>
    <row r="123" spans="1:18" ht="15">
      <c r="A123" s="83"/>
      <c r="B123" s="112" t="s">
        <v>466</v>
      </c>
      <c r="C123" s="112"/>
      <c r="D123" s="73"/>
      <c r="E123" s="112" t="s">
        <v>467</v>
      </c>
      <c r="F123" s="112"/>
      <c r="G123" s="112" t="s">
        <v>468</v>
      </c>
      <c r="H123" s="112"/>
      <c r="I123" s="112"/>
      <c r="J123" s="110">
        <v>0</v>
      </c>
      <c r="K123" s="110"/>
      <c r="L123" s="76" t="s">
        <v>299</v>
      </c>
      <c r="M123" s="76" t="s">
        <v>299</v>
      </c>
      <c r="N123" s="110" t="s">
        <v>164</v>
      </c>
      <c r="O123" s="110"/>
      <c r="P123" s="90" t="e">
        <f t="shared" si="3"/>
        <v>#DIV/0!</v>
      </c>
      <c r="Q123" s="75">
        <f t="shared" si="2"/>
        <v>0</v>
      </c>
      <c r="R123" s="73"/>
    </row>
    <row r="124" spans="1:18" ht="19.5" customHeight="1">
      <c r="A124" s="83"/>
      <c r="B124" s="112" t="s">
        <v>469</v>
      </c>
      <c r="C124" s="112"/>
      <c r="D124" s="73"/>
      <c r="E124" s="112" t="s">
        <v>467</v>
      </c>
      <c r="F124" s="112"/>
      <c r="G124" s="112" t="s">
        <v>470</v>
      </c>
      <c r="H124" s="112"/>
      <c r="I124" s="112"/>
      <c r="J124" s="131">
        <v>4042.13</v>
      </c>
      <c r="K124" s="132"/>
      <c r="L124" s="76" t="s">
        <v>471</v>
      </c>
      <c r="M124" s="76" t="s">
        <v>471</v>
      </c>
      <c r="N124" s="110" t="s">
        <v>164</v>
      </c>
      <c r="O124" s="110"/>
      <c r="P124" s="90">
        <f t="shared" si="3"/>
        <v>0</v>
      </c>
      <c r="Q124" s="75">
        <f t="shared" si="2"/>
        <v>0</v>
      </c>
      <c r="R124" s="73"/>
    </row>
    <row r="125" spans="1:18" ht="15">
      <c r="A125" s="83"/>
      <c r="B125" s="112" t="s">
        <v>472</v>
      </c>
      <c r="C125" s="112"/>
      <c r="D125" s="73"/>
      <c r="E125" s="112" t="s">
        <v>467</v>
      </c>
      <c r="F125" s="112"/>
      <c r="G125" s="112" t="s">
        <v>473</v>
      </c>
      <c r="H125" s="112"/>
      <c r="I125" s="112"/>
      <c r="J125" s="111">
        <v>1500</v>
      </c>
      <c r="K125" s="110"/>
      <c r="L125" s="76" t="s">
        <v>299</v>
      </c>
      <c r="M125" s="76" t="s">
        <v>299</v>
      </c>
      <c r="N125" s="110" t="s">
        <v>343</v>
      </c>
      <c r="O125" s="110"/>
      <c r="P125" s="90">
        <f t="shared" si="3"/>
        <v>100</v>
      </c>
      <c r="Q125" s="75">
        <f t="shared" si="2"/>
        <v>25</v>
      </c>
      <c r="R125" s="73"/>
    </row>
    <row r="126" spans="1:18" ht="15">
      <c r="A126" s="83"/>
      <c r="B126" s="114"/>
      <c r="C126" s="114"/>
      <c r="D126" s="73"/>
      <c r="E126" s="114" t="s">
        <v>474</v>
      </c>
      <c r="F126" s="114"/>
      <c r="G126" s="114" t="s">
        <v>475</v>
      </c>
      <c r="H126" s="114"/>
      <c r="I126" s="114"/>
      <c r="J126" s="113">
        <v>27812.14</v>
      </c>
      <c r="K126" s="106"/>
      <c r="L126" s="80" t="s">
        <v>476</v>
      </c>
      <c r="M126" s="80" t="s">
        <v>476</v>
      </c>
      <c r="N126" s="106" t="s">
        <v>477</v>
      </c>
      <c r="O126" s="106"/>
      <c r="P126" s="90">
        <f t="shared" si="3"/>
        <v>77.929026676839683</v>
      </c>
      <c r="Q126" s="75">
        <f t="shared" si="2"/>
        <v>40.54195660306771</v>
      </c>
      <c r="R126" s="73"/>
    </row>
    <row r="127" spans="1:18" ht="24" customHeight="1">
      <c r="A127" s="83"/>
      <c r="B127" s="112" t="s">
        <v>478</v>
      </c>
      <c r="C127" s="112"/>
      <c r="D127" s="73"/>
      <c r="E127" s="112" t="s">
        <v>479</v>
      </c>
      <c r="F127" s="112"/>
      <c r="G127" s="112" t="s">
        <v>480</v>
      </c>
      <c r="H127" s="112"/>
      <c r="I127" s="112"/>
      <c r="J127" s="131">
        <v>27812.14</v>
      </c>
      <c r="K127" s="132"/>
      <c r="L127" s="76" t="s">
        <v>476</v>
      </c>
      <c r="M127" s="76" t="s">
        <v>476</v>
      </c>
      <c r="N127" s="110" t="s">
        <v>477</v>
      </c>
      <c r="O127" s="110"/>
      <c r="P127" s="90">
        <f t="shared" si="3"/>
        <v>77.929026676839683</v>
      </c>
      <c r="Q127" s="75">
        <f t="shared" si="2"/>
        <v>40.54195660306771</v>
      </c>
      <c r="R127" s="73"/>
    </row>
    <row r="128" spans="1:18" ht="15">
      <c r="A128" s="83"/>
      <c r="B128" s="114"/>
      <c r="C128" s="114"/>
      <c r="D128" s="73"/>
      <c r="E128" s="114" t="s">
        <v>187</v>
      </c>
      <c r="F128" s="114"/>
      <c r="G128" s="114" t="s">
        <v>188</v>
      </c>
      <c r="H128" s="114"/>
      <c r="I128" s="114"/>
      <c r="J128" s="119">
        <v>696</v>
      </c>
      <c r="K128" s="119"/>
      <c r="L128" s="80" t="s">
        <v>272</v>
      </c>
      <c r="M128" s="80" t="s">
        <v>272</v>
      </c>
      <c r="N128" s="106" t="s">
        <v>481</v>
      </c>
      <c r="O128" s="106"/>
      <c r="P128" s="90">
        <f t="shared" si="3"/>
        <v>64.956896551724142</v>
      </c>
      <c r="Q128" s="75">
        <f t="shared" si="2"/>
        <v>22.605</v>
      </c>
      <c r="R128" s="73"/>
    </row>
    <row r="129" spans="1:18" ht="15">
      <c r="A129" s="83"/>
      <c r="B129" s="114"/>
      <c r="C129" s="114"/>
      <c r="D129" s="73"/>
      <c r="E129" s="114" t="s">
        <v>190</v>
      </c>
      <c r="F129" s="114"/>
      <c r="G129" s="114" t="s">
        <v>191</v>
      </c>
      <c r="H129" s="114"/>
      <c r="I129" s="114"/>
      <c r="J129" s="106">
        <v>696</v>
      </c>
      <c r="K129" s="106"/>
      <c r="L129" s="80" t="s">
        <v>272</v>
      </c>
      <c r="M129" s="80" t="s">
        <v>272</v>
      </c>
      <c r="N129" s="106" t="s">
        <v>481</v>
      </c>
      <c r="O129" s="106"/>
      <c r="P129" s="90">
        <f t="shared" si="3"/>
        <v>64.956896551724142</v>
      </c>
      <c r="Q129" s="75">
        <f t="shared" si="2"/>
        <v>22.605</v>
      </c>
      <c r="R129" s="73"/>
    </row>
    <row r="130" spans="1:18" ht="20.25" customHeight="1">
      <c r="A130" s="83"/>
      <c r="B130" s="112" t="s">
        <v>482</v>
      </c>
      <c r="C130" s="112"/>
      <c r="D130" s="73"/>
      <c r="E130" s="112" t="s">
        <v>483</v>
      </c>
      <c r="F130" s="112"/>
      <c r="G130" s="112" t="s">
        <v>484</v>
      </c>
      <c r="H130" s="112"/>
      <c r="I130" s="112"/>
      <c r="J130" s="110">
        <v>696</v>
      </c>
      <c r="K130" s="110"/>
      <c r="L130" s="76" t="s">
        <v>272</v>
      </c>
      <c r="M130" s="76" t="s">
        <v>272</v>
      </c>
      <c r="N130" s="110" t="s">
        <v>481</v>
      </c>
      <c r="O130" s="110"/>
      <c r="P130" s="90">
        <f t="shared" si="3"/>
        <v>64.956896551724142</v>
      </c>
      <c r="Q130" s="75">
        <f t="shared" si="2"/>
        <v>22.605</v>
      </c>
      <c r="R130" s="73"/>
    </row>
    <row r="131" spans="1:18" ht="17.25" customHeight="1">
      <c r="A131" s="83"/>
      <c r="B131" s="73"/>
      <c r="C131" s="112"/>
      <c r="D131" s="112"/>
      <c r="E131" s="117" t="s">
        <v>403</v>
      </c>
      <c r="F131" s="117"/>
      <c r="G131" s="112" t="s">
        <v>404</v>
      </c>
      <c r="H131" s="112"/>
      <c r="I131" s="112"/>
      <c r="J131" s="111">
        <v>44392.21</v>
      </c>
      <c r="K131" s="110"/>
      <c r="L131" s="76" t="s">
        <v>485</v>
      </c>
      <c r="M131" s="76" t="s">
        <v>485</v>
      </c>
      <c r="N131" s="110" t="s">
        <v>486</v>
      </c>
      <c r="O131" s="110"/>
      <c r="P131" s="90">
        <f t="shared" si="3"/>
        <v>162.51331033079904</v>
      </c>
      <c r="Q131" s="75">
        <f t="shared" si="2"/>
        <v>52.659306569343066</v>
      </c>
      <c r="R131" s="73"/>
    </row>
    <row r="132" spans="1:18" ht="15">
      <c r="A132" s="83"/>
      <c r="B132" s="73"/>
      <c r="C132" s="112"/>
      <c r="D132" s="112"/>
      <c r="E132" s="112" t="s">
        <v>405</v>
      </c>
      <c r="F132" s="112"/>
      <c r="G132" s="112" t="s">
        <v>406</v>
      </c>
      <c r="H132" s="112"/>
      <c r="I132" s="112"/>
      <c r="J132" s="111">
        <v>44392.21</v>
      </c>
      <c r="K132" s="110"/>
      <c r="L132" s="76" t="s">
        <v>485</v>
      </c>
      <c r="M132" s="76" t="s">
        <v>485</v>
      </c>
      <c r="N132" s="110" t="s">
        <v>486</v>
      </c>
      <c r="O132" s="110"/>
      <c r="P132" s="90">
        <f t="shared" si="3"/>
        <v>162.51331033079904</v>
      </c>
      <c r="Q132" s="75">
        <f t="shared" si="2"/>
        <v>52.659306569343066</v>
      </c>
      <c r="R132" s="73"/>
    </row>
    <row r="133" spans="1:18" ht="15">
      <c r="A133" s="83"/>
      <c r="B133" s="73"/>
      <c r="C133" s="112"/>
      <c r="D133" s="112"/>
      <c r="E133" s="112" t="s">
        <v>183</v>
      </c>
      <c r="F133" s="112"/>
      <c r="G133" s="112" t="s">
        <v>184</v>
      </c>
      <c r="H133" s="112"/>
      <c r="I133" s="112"/>
      <c r="J133" s="111">
        <v>44392.21</v>
      </c>
      <c r="K133" s="110"/>
      <c r="L133" s="76" t="s">
        <v>485</v>
      </c>
      <c r="M133" s="76" t="s">
        <v>485</v>
      </c>
      <c r="N133" s="110" t="s">
        <v>486</v>
      </c>
      <c r="O133" s="110"/>
      <c r="P133" s="90">
        <f t="shared" si="3"/>
        <v>162.51331033079904</v>
      </c>
      <c r="Q133" s="75">
        <f t="shared" si="2"/>
        <v>52.659306569343066</v>
      </c>
      <c r="R133" s="73"/>
    </row>
    <row r="134" spans="1:18" ht="15">
      <c r="A134" s="83"/>
      <c r="B134" s="114"/>
      <c r="C134" s="114"/>
      <c r="D134" s="73"/>
      <c r="E134" s="114" t="s">
        <v>185</v>
      </c>
      <c r="F134" s="114"/>
      <c r="G134" s="114" t="s">
        <v>186</v>
      </c>
      <c r="H134" s="114"/>
      <c r="I134" s="114"/>
      <c r="J134" s="113">
        <v>44392.21</v>
      </c>
      <c r="K134" s="106"/>
      <c r="L134" s="80" t="s">
        <v>485</v>
      </c>
      <c r="M134" s="80" t="s">
        <v>485</v>
      </c>
      <c r="N134" s="106" t="s">
        <v>486</v>
      </c>
      <c r="O134" s="106"/>
      <c r="P134" s="90">
        <f t="shared" si="3"/>
        <v>162.51331033079904</v>
      </c>
      <c r="Q134" s="75">
        <f t="shared" si="2"/>
        <v>52.659306569343066</v>
      </c>
      <c r="R134" s="73"/>
    </row>
    <row r="135" spans="1:18" ht="15">
      <c r="A135" s="83"/>
      <c r="B135" s="114"/>
      <c r="C135" s="114"/>
      <c r="D135" s="73"/>
      <c r="E135" s="114" t="s">
        <v>187</v>
      </c>
      <c r="F135" s="114"/>
      <c r="G135" s="114" t="s">
        <v>188</v>
      </c>
      <c r="H135" s="114"/>
      <c r="I135" s="114"/>
      <c r="J135" s="113">
        <v>44392.21</v>
      </c>
      <c r="K135" s="106"/>
      <c r="L135" s="80" t="s">
        <v>485</v>
      </c>
      <c r="M135" s="80" t="s">
        <v>485</v>
      </c>
      <c r="N135" s="106" t="s">
        <v>486</v>
      </c>
      <c r="O135" s="106"/>
      <c r="P135" s="90">
        <f t="shared" si="3"/>
        <v>162.51331033079904</v>
      </c>
      <c r="Q135" s="75">
        <f t="shared" si="2"/>
        <v>52.659306569343066</v>
      </c>
      <c r="R135" s="73"/>
    </row>
    <row r="136" spans="1:18" ht="15">
      <c r="A136" s="83"/>
      <c r="B136" s="114"/>
      <c r="C136" s="114"/>
      <c r="D136" s="73"/>
      <c r="E136" s="114" t="s">
        <v>210</v>
      </c>
      <c r="F136" s="114"/>
      <c r="G136" s="114" t="s">
        <v>211</v>
      </c>
      <c r="H136" s="114"/>
      <c r="I136" s="114"/>
      <c r="J136" s="113">
        <v>44392.21</v>
      </c>
      <c r="K136" s="106"/>
      <c r="L136" s="80" t="s">
        <v>487</v>
      </c>
      <c r="M136" s="80" t="s">
        <v>487</v>
      </c>
      <c r="N136" s="106" t="s">
        <v>486</v>
      </c>
      <c r="O136" s="106"/>
      <c r="P136" s="90">
        <f t="shared" si="3"/>
        <v>162.51331033079904</v>
      </c>
      <c r="Q136" s="75">
        <f t="shared" ref="Q136:Q199" si="4">N136/M136*100</f>
        <v>53.43944444444444</v>
      </c>
      <c r="R136" s="73"/>
    </row>
    <row r="137" spans="1:18" ht="15">
      <c r="A137" s="83"/>
      <c r="B137" s="112" t="s">
        <v>488</v>
      </c>
      <c r="C137" s="112"/>
      <c r="D137" s="73"/>
      <c r="E137" s="112" t="s">
        <v>489</v>
      </c>
      <c r="F137" s="112"/>
      <c r="G137" s="112" t="s">
        <v>490</v>
      </c>
      <c r="H137" s="112"/>
      <c r="I137" s="112"/>
      <c r="J137" s="111">
        <v>443921.21</v>
      </c>
      <c r="K137" s="110"/>
      <c r="L137" s="76" t="s">
        <v>491</v>
      </c>
      <c r="M137" s="76" t="s">
        <v>491</v>
      </c>
      <c r="N137" s="110" t="s">
        <v>486</v>
      </c>
      <c r="O137" s="110"/>
      <c r="P137" s="90">
        <f t="shared" ref="P137:P200" si="5">N137/J137*100</f>
        <v>16.251363614727936</v>
      </c>
      <c r="Q137" s="75">
        <f t="shared" si="4"/>
        <v>55.494807692307688</v>
      </c>
      <c r="R137" s="73"/>
    </row>
    <row r="138" spans="1:18" ht="15">
      <c r="A138" s="83"/>
      <c r="B138" s="112" t="s">
        <v>492</v>
      </c>
      <c r="C138" s="112"/>
      <c r="D138" s="73"/>
      <c r="E138" s="112" t="s">
        <v>251</v>
      </c>
      <c r="F138" s="112"/>
      <c r="G138" s="112" t="s">
        <v>252</v>
      </c>
      <c r="H138" s="112"/>
      <c r="I138" s="112"/>
      <c r="J138" s="110">
        <v>0</v>
      </c>
      <c r="K138" s="110"/>
      <c r="L138" s="76" t="s">
        <v>315</v>
      </c>
      <c r="M138" s="76" t="s">
        <v>315</v>
      </c>
      <c r="N138" s="110" t="s">
        <v>164</v>
      </c>
      <c r="O138" s="110"/>
      <c r="P138" s="90" t="e">
        <f t="shared" si="5"/>
        <v>#DIV/0!</v>
      </c>
      <c r="Q138" s="75">
        <f t="shared" si="4"/>
        <v>0</v>
      </c>
      <c r="R138" s="73"/>
    </row>
    <row r="139" spans="1:18" ht="24" customHeight="1">
      <c r="A139" s="83"/>
      <c r="B139" s="114"/>
      <c r="C139" s="114"/>
      <c r="D139" s="73"/>
      <c r="E139" s="114" t="s">
        <v>332</v>
      </c>
      <c r="F139" s="114"/>
      <c r="G139" s="114" t="s">
        <v>333</v>
      </c>
      <c r="H139" s="114"/>
      <c r="I139" s="114"/>
      <c r="J139" s="106">
        <v>0</v>
      </c>
      <c r="K139" s="106"/>
      <c r="L139" s="80" t="s">
        <v>272</v>
      </c>
      <c r="M139" s="80" t="s">
        <v>272</v>
      </c>
      <c r="N139" s="106" t="s">
        <v>164</v>
      </c>
      <c r="O139" s="106"/>
      <c r="P139" s="90" t="e">
        <f t="shared" si="5"/>
        <v>#DIV/0!</v>
      </c>
      <c r="Q139" s="75">
        <f t="shared" si="4"/>
        <v>0</v>
      </c>
      <c r="R139" s="73"/>
    </row>
    <row r="140" spans="1:18" ht="21.75" customHeight="1">
      <c r="A140" s="83"/>
      <c r="B140" s="112" t="s">
        <v>493</v>
      </c>
      <c r="C140" s="112"/>
      <c r="D140" s="73"/>
      <c r="E140" s="112" t="s">
        <v>346</v>
      </c>
      <c r="F140" s="112"/>
      <c r="G140" s="112" t="s">
        <v>333</v>
      </c>
      <c r="H140" s="112"/>
      <c r="I140" s="112"/>
      <c r="J140" s="110">
        <v>0</v>
      </c>
      <c r="K140" s="110"/>
      <c r="L140" s="76" t="s">
        <v>272</v>
      </c>
      <c r="M140" s="76" t="s">
        <v>272</v>
      </c>
      <c r="N140" s="110" t="s">
        <v>164</v>
      </c>
      <c r="O140" s="110"/>
      <c r="P140" s="90" t="e">
        <f t="shared" si="5"/>
        <v>#DIV/0!</v>
      </c>
      <c r="Q140" s="75">
        <f t="shared" si="4"/>
        <v>0</v>
      </c>
      <c r="R140" s="73"/>
    </row>
    <row r="141" spans="1:18" ht="32">
      <c r="A141" s="84"/>
      <c r="B141" s="77"/>
      <c r="C141" s="120"/>
      <c r="D141" s="120"/>
      <c r="E141" s="120" t="s">
        <v>494</v>
      </c>
      <c r="F141" s="120"/>
      <c r="G141" s="120" t="s">
        <v>495</v>
      </c>
      <c r="H141" s="120"/>
      <c r="I141" s="120"/>
      <c r="J141" s="121">
        <v>6216664.5300000003</v>
      </c>
      <c r="K141" s="122"/>
      <c r="L141" s="78" t="s">
        <v>496</v>
      </c>
      <c r="M141" s="78" t="s">
        <v>496</v>
      </c>
      <c r="N141" s="122" t="s">
        <v>497</v>
      </c>
      <c r="O141" s="122"/>
      <c r="P141" s="90">
        <f t="shared" si="5"/>
        <v>109.76865563630469</v>
      </c>
      <c r="Q141" s="79">
        <f t="shared" si="4"/>
        <v>47.575420781383315</v>
      </c>
      <c r="R141" s="73"/>
    </row>
    <row r="142" spans="1:18" ht="15">
      <c r="A142" s="83"/>
      <c r="B142" s="73"/>
      <c r="C142" s="112"/>
      <c r="D142" s="112"/>
      <c r="E142" s="117" t="s">
        <v>179</v>
      </c>
      <c r="F142" s="117"/>
      <c r="G142" s="112" t="s">
        <v>180</v>
      </c>
      <c r="H142" s="112"/>
      <c r="I142" s="112"/>
      <c r="J142" s="111">
        <v>6216664.5300000003</v>
      </c>
      <c r="K142" s="110"/>
      <c r="L142" s="76" t="s">
        <v>496</v>
      </c>
      <c r="M142" s="76" t="s">
        <v>496</v>
      </c>
      <c r="N142" s="110" t="s">
        <v>497</v>
      </c>
      <c r="O142" s="110"/>
      <c r="P142" s="90">
        <f t="shared" si="5"/>
        <v>109.76865563630469</v>
      </c>
      <c r="Q142" s="75">
        <f t="shared" si="4"/>
        <v>47.575420781383315</v>
      </c>
      <c r="R142" s="73"/>
    </row>
    <row r="143" spans="1:18" ht="15">
      <c r="A143" s="83"/>
      <c r="B143" s="73"/>
      <c r="C143" s="112"/>
      <c r="D143" s="112"/>
      <c r="E143" s="112" t="s">
        <v>498</v>
      </c>
      <c r="F143" s="112"/>
      <c r="G143" s="112" t="s">
        <v>499</v>
      </c>
      <c r="H143" s="112"/>
      <c r="I143" s="112"/>
      <c r="J143" s="113">
        <v>6216664.5300000003</v>
      </c>
      <c r="K143" s="106"/>
      <c r="L143" s="76" t="s">
        <v>496</v>
      </c>
      <c r="M143" s="76" t="s">
        <v>496</v>
      </c>
      <c r="N143" s="110" t="s">
        <v>497</v>
      </c>
      <c r="O143" s="110"/>
      <c r="P143" s="90">
        <f t="shared" si="5"/>
        <v>109.76865563630469</v>
      </c>
      <c r="Q143" s="75">
        <f t="shared" si="4"/>
        <v>47.575420781383315</v>
      </c>
      <c r="R143" s="73"/>
    </row>
    <row r="144" spans="1:18" ht="15">
      <c r="A144" s="83"/>
      <c r="B144" s="73"/>
      <c r="C144" s="112"/>
      <c r="D144" s="112"/>
      <c r="E144" s="112" t="s">
        <v>183</v>
      </c>
      <c r="F144" s="112"/>
      <c r="G144" s="112" t="s">
        <v>184</v>
      </c>
      <c r="H144" s="112"/>
      <c r="I144" s="112"/>
      <c r="J144" s="111">
        <v>6216664.5300000003</v>
      </c>
      <c r="K144" s="110"/>
      <c r="L144" s="76" t="s">
        <v>496</v>
      </c>
      <c r="M144" s="76" t="s">
        <v>496</v>
      </c>
      <c r="N144" s="110" t="s">
        <v>497</v>
      </c>
      <c r="O144" s="110"/>
      <c r="P144" s="90">
        <f t="shared" si="5"/>
        <v>109.76865563630469</v>
      </c>
      <c r="Q144" s="75">
        <f t="shared" si="4"/>
        <v>47.575420781383315</v>
      </c>
      <c r="R144" s="73"/>
    </row>
    <row r="145" spans="1:18" ht="15">
      <c r="A145" s="83"/>
      <c r="B145" s="114"/>
      <c r="C145" s="114"/>
      <c r="D145" s="73"/>
      <c r="E145" s="114" t="s">
        <v>185</v>
      </c>
      <c r="F145" s="114"/>
      <c r="G145" s="114" t="s">
        <v>186</v>
      </c>
      <c r="H145" s="114"/>
      <c r="I145" s="114"/>
      <c r="J145" s="113">
        <f>SUM(J146,J159)</f>
        <v>6216664.5299999993</v>
      </c>
      <c r="K145" s="106"/>
      <c r="L145" s="80" t="s">
        <v>496</v>
      </c>
      <c r="M145" s="80" t="s">
        <v>496</v>
      </c>
      <c r="N145" s="106" t="s">
        <v>497</v>
      </c>
      <c r="O145" s="106"/>
      <c r="P145" s="90">
        <f t="shared" si="5"/>
        <v>109.76865563630471</v>
      </c>
      <c r="Q145" s="75">
        <f t="shared" si="4"/>
        <v>47.575420781383315</v>
      </c>
      <c r="R145" s="73"/>
    </row>
    <row r="146" spans="1:18" ht="15">
      <c r="A146" s="83"/>
      <c r="B146" s="114"/>
      <c r="C146" s="114"/>
      <c r="D146" s="73"/>
      <c r="E146" s="114" t="s">
        <v>452</v>
      </c>
      <c r="F146" s="114"/>
      <c r="G146" s="114" t="s">
        <v>453</v>
      </c>
      <c r="H146" s="114"/>
      <c r="I146" s="114"/>
      <c r="J146" s="113">
        <f>SUM(J147,J153,J157)</f>
        <v>6052990.9799999995</v>
      </c>
      <c r="K146" s="106"/>
      <c r="L146" s="80" t="s">
        <v>500</v>
      </c>
      <c r="M146" s="80" t="s">
        <v>500</v>
      </c>
      <c r="N146" s="106" t="s">
        <v>501</v>
      </c>
      <c r="O146" s="106"/>
      <c r="P146" s="90">
        <f t="shared" si="5"/>
        <v>109.07587739375748</v>
      </c>
      <c r="Q146" s="75">
        <f t="shared" si="4"/>
        <v>47.148099673265854</v>
      </c>
      <c r="R146" s="73"/>
    </row>
    <row r="147" spans="1:18" ht="15">
      <c r="A147" s="83"/>
      <c r="B147" s="114"/>
      <c r="C147" s="114"/>
      <c r="D147" s="73"/>
      <c r="E147" s="114" t="s">
        <v>456</v>
      </c>
      <c r="F147" s="114"/>
      <c r="G147" s="114" t="s">
        <v>457</v>
      </c>
      <c r="H147" s="114"/>
      <c r="I147" s="114"/>
      <c r="J147" s="113">
        <f>SUM(J148,J149,J150,J151,J152)</f>
        <v>5014615.8199999994</v>
      </c>
      <c r="K147" s="106"/>
      <c r="L147" s="80" t="s">
        <v>502</v>
      </c>
      <c r="M147" s="80" t="s">
        <v>502</v>
      </c>
      <c r="N147" s="106" t="s">
        <v>503</v>
      </c>
      <c r="O147" s="106"/>
      <c r="P147" s="90">
        <f t="shared" si="5"/>
        <v>109.7556267032237</v>
      </c>
      <c r="Q147" s="75">
        <f t="shared" si="4"/>
        <v>47.087770868193289</v>
      </c>
      <c r="R147" s="73"/>
    </row>
    <row r="148" spans="1:18" ht="15">
      <c r="A148" s="83"/>
      <c r="B148" s="112" t="s">
        <v>504</v>
      </c>
      <c r="C148" s="112"/>
      <c r="D148" s="73"/>
      <c r="E148" s="112" t="s">
        <v>461</v>
      </c>
      <c r="F148" s="112"/>
      <c r="G148" s="112" t="s">
        <v>462</v>
      </c>
      <c r="H148" s="112"/>
      <c r="I148" s="112"/>
      <c r="J148" s="111">
        <v>4905901.47</v>
      </c>
      <c r="K148" s="110"/>
      <c r="L148" s="76" t="s">
        <v>505</v>
      </c>
      <c r="M148" s="76" t="s">
        <v>505</v>
      </c>
      <c r="N148" s="110" t="s">
        <v>506</v>
      </c>
      <c r="O148" s="110"/>
      <c r="P148" s="90">
        <f t="shared" si="5"/>
        <v>108.07915736636269</v>
      </c>
      <c r="Q148" s="75">
        <f t="shared" si="4"/>
        <v>47.269409829635109</v>
      </c>
      <c r="R148" s="73"/>
    </row>
    <row r="149" spans="1:18" ht="15">
      <c r="A149" s="83"/>
      <c r="B149" s="112" t="s">
        <v>379</v>
      </c>
      <c r="C149" s="112"/>
      <c r="D149" s="73"/>
      <c r="E149" s="112" t="s">
        <v>461</v>
      </c>
      <c r="F149" s="112"/>
      <c r="G149" s="112" t="s">
        <v>507</v>
      </c>
      <c r="H149" s="112"/>
      <c r="I149" s="112"/>
      <c r="J149" s="110">
        <v>0</v>
      </c>
      <c r="K149" s="110"/>
      <c r="L149" s="76" t="s">
        <v>381</v>
      </c>
      <c r="M149" s="76" t="s">
        <v>381</v>
      </c>
      <c r="N149" s="110" t="s">
        <v>381</v>
      </c>
      <c r="O149" s="110"/>
      <c r="P149" s="90" t="e">
        <f t="shared" si="5"/>
        <v>#VALUE!</v>
      </c>
      <c r="Q149" s="75" t="e">
        <f t="shared" si="4"/>
        <v>#VALUE!</v>
      </c>
      <c r="R149" s="73"/>
    </row>
    <row r="150" spans="1:18" ht="15">
      <c r="A150" s="83"/>
      <c r="B150" s="112" t="s">
        <v>508</v>
      </c>
      <c r="C150" s="112"/>
      <c r="D150" s="73"/>
      <c r="E150" s="112" t="s">
        <v>461</v>
      </c>
      <c r="F150" s="112"/>
      <c r="G150" s="112" t="s">
        <v>507</v>
      </c>
      <c r="H150" s="112"/>
      <c r="I150" s="112"/>
      <c r="J150" s="110">
        <v>0</v>
      </c>
      <c r="K150" s="110"/>
      <c r="L150" s="76" t="s">
        <v>236</v>
      </c>
      <c r="M150" s="76" t="s">
        <v>236</v>
      </c>
      <c r="N150" s="110" t="s">
        <v>509</v>
      </c>
      <c r="O150" s="110"/>
      <c r="P150" s="90" t="e">
        <f t="shared" si="5"/>
        <v>#DIV/0!</v>
      </c>
      <c r="Q150" s="75">
        <f t="shared" si="4"/>
        <v>40.361339999999998</v>
      </c>
      <c r="R150" s="73"/>
    </row>
    <row r="151" spans="1:18" ht="15">
      <c r="A151" s="83"/>
      <c r="B151" s="112" t="s">
        <v>510</v>
      </c>
      <c r="C151" s="112"/>
      <c r="D151" s="73"/>
      <c r="E151" s="112" t="s">
        <v>511</v>
      </c>
      <c r="F151" s="112"/>
      <c r="G151" s="112" t="s">
        <v>512</v>
      </c>
      <c r="H151" s="112"/>
      <c r="I151" s="112"/>
      <c r="J151" s="111">
        <v>41272.33</v>
      </c>
      <c r="K151" s="110"/>
      <c r="L151" s="76" t="s">
        <v>513</v>
      </c>
      <c r="M151" s="76" t="s">
        <v>513</v>
      </c>
      <c r="N151" s="110" t="s">
        <v>514</v>
      </c>
      <c r="O151" s="110"/>
      <c r="P151" s="90">
        <f t="shared" si="5"/>
        <v>104.05378131062626</v>
      </c>
      <c r="Q151" s="75">
        <f t="shared" si="4"/>
        <v>64.74118853076854</v>
      </c>
      <c r="R151" s="73"/>
    </row>
    <row r="152" spans="1:18" ht="15">
      <c r="A152" s="83"/>
      <c r="B152" s="112" t="s">
        <v>515</v>
      </c>
      <c r="C152" s="112"/>
      <c r="D152" s="73"/>
      <c r="E152" s="112" t="s">
        <v>516</v>
      </c>
      <c r="F152" s="112"/>
      <c r="G152" s="112" t="s">
        <v>517</v>
      </c>
      <c r="H152" s="112"/>
      <c r="I152" s="112"/>
      <c r="J152" s="111">
        <v>67442.02</v>
      </c>
      <c r="K152" s="110"/>
      <c r="L152" s="76" t="s">
        <v>518</v>
      </c>
      <c r="M152" s="76" t="s">
        <v>518</v>
      </c>
      <c r="N152" s="110" t="s">
        <v>519</v>
      </c>
      <c r="O152" s="110"/>
      <c r="P152" s="90">
        <f t="shared" si="5"/>
        <v>55.657600409952138</v>
      </c>
      <c r="Q152" s="75">
        <f t="shared" si="4"/>
        <v>35.749152380952381</v>
      </c>
      <c r="R152" s="73"/>
    </row>
    <row r="153" spans="1:18" ht="24.75" customHeight="1">
      <c r="A153" s="83"/>
      <c r="B153" s="114"/>
      <c r="C153" s="114"/>
      <c r="D153" s="73"/>
      <c r="E153" s="114" t="s">
        <v>463</v>
      </c>
      <c r="F153" s="114"/>
      <c r="G153" s="114" t="s">
        <v>464</v>
      </c>
      <c r="H153" s="114"/>
      <c r="I153" s="114"/>
      <c r="J153" s="113">
        <f>SUM(J156,J155,J154)</f>
        <v>210204.4</v>
      </c>
      <c r="K153" s="106"/>
      <c r="L153" s="80" t="s">
        <v>520</v>
      </c>
      <c r="M153" s="80" t="s">
        <v>520</v>
      </c>
      <c r="N153" s="106" t="s">
        <v>521</v>
      </c>
      <c r="O153" s="106"/>
      <c r="P153" s="90">
        <f t="shared" si="5"/>
        <v>98.81839771194133</v>
      </c>
      <c r="Q153" s="75">
        <f t="shared" si="4"/>
        <v>47.751866666666665</v>
      </c>
      <c r="R153" s="73"/>
    </row>
    <row r="154" spans="1:18" ht="24.75" customHeight="1">
      <c r="A154" s="83"/>
      <c r="B154" s="112" t="s">
        <v>522</v>
      </c>
      <c r="C154" s="112"/>
      <c r="D154" s="73"/>
      <c r="E154" s="112" t="s">
        <v>467</v>
      </c>
      <c r="F154" s="112"/>
      <c r="G154" s="112" t="s">
        <v>523</v>
      </c>
      <c r="H154" s="112"/>
      <c r="I154" s="112"/>
      <c r="J154" s="111">
        <v>136500</v>
      </c>
      <c r="K154" s="110"/>
      <c r="L154" s="76" t="s">
        <v>228</v>
      </c>
      <c r="M154" s="76" t="s">
        <v>228</v>
      </c>
      <c r="N154" s="110" t="s">
        <v>524</v>
      </c>
      <c r="O154" s="110"/>
      <c r="P154" s="90">
        <f t="shared" si="5"/>
        <v>108.37069597069598</v>
      </c>
      <c r="Q154" s="75">
        <f t="shared" si="4"/>
        <v>493.0866666666667</v>
      </c>
      <c r="R154" s="73"/>
    </row>
    <row r="155" spans="1:18" ht="24.75" customHeight="1">
      <c r="A155" s="83"/>
      <c r="B155" s="112" t="s">
        <v>525</v>
      </c>
      <c r="C155" s="112"/>
      <c r="D155" s="73"/>
      <c r="E155" s="112" t="s">
        <v>467</v>
      </c>
      <c r="F155" s="112"/>
      <c r="G155" s="112" t="s">
        <v>526</v>
      </c>
      <c r="H155" s="112"/>
      <c r="I155" s="112"/>
      <c r="J155" s="111">
        <v>42698.01</v>
      </c>
      <c r="K155" s="110"/>
      <c r="L155" s="76" t="s">
        <v>527</v>
      </c>
      <c r="M155" s="76" t="s">
        <v>527</v>
      </c>
      <c r="N155" s="110" t="s">
        <v>528</v>
      </c>
      <c r="O155" s="110"/>
      <c r="P155" s="90">
        <f t="shared" si="5"/>
        <v>62.760161422042849</v>
      </c>
      <c r="Q155" s="75">
        <f t="shared" si="4"/>
        <v>7.4437055555555558</v>
      </c>
      <c r="R155" s="73"/>
    </row>
    <row r="156" spans="1:18" ht="24.75" customHeight="1">
      <c r="A156" s="83"/>
      <c r="B156" s="112" t="s">
        <v>529</v>
      </c>
      <c r="C156" s="112"/>
      <c r="D156" s="73"/>
      <c r="E156" s="112" t="s">
        <v>467</v>
      </c>
      <c r="F156" s="112"/>
      <c r="G156" s="112" t="s">
        <v>530</v>
      </c>
      <c r="H156" s="112"/>
      <c r="I156" s="112"/>
      <c r="J156" s="111">
        <v>31006.39</v>
      </c>
      <c r="K156" s="110"/>
      <c r="L156" s="76" t="s">
        <v>216</v>
      </c>
      <c r="M156" s="76" t="s">
        <v>216</v>
      </c>
      <c r="N156" s="110" t="s">
        <v>531</v>
      </c>
      <c r="O156" s="110"/>
      <c r="P156" s="90">
        <f t="shared" si="5"/>
        <v>106.42090227208006</v>
      </c>
      <c r="Q156" s="75">
        <f t="shared" si="4"/>
        <v>73.327288888888887</v>
      </c>
      <c r="R156" s="73"/>
    </row>
    <row r="157" spans="1:18" ht="24.75" customHeight="1">
      <c r="A157" s="83"/>
      <c r="B157" s="114"/>
      <c r="C157" s="114"/>
      <c r="D157" s="73"/>
      <c r="E157" s="114" t="s">
        <v>474</v>
      </c>
      <c r="F157" s="114"/>
      <c r="G157" s="114" t="s">
        <v>475</v>
      </c>
      <c r="H157" s="114"/>
      <c r="I157" s="114"/>
      <c r="J157" s="113">
        <v>828170.76</v>
      </c>
      <c r="K157" s="106"/>
      <c r="L157" s="80" t="s">
        <v>532</v>
      </c>
      <c r="M157" s="80" t="s">
        <v>532</v>
      </c>
      <c r="N157" s="106" t="s">
        <v>533</v>
      </c>
      <c r="O157" s="106"/>
      <c r="P157" s="90">
        <f t="shared" si="5"/>
        <v>107.56349089166105</v>
      </c>
      <c r="Q157" s="75">
        <f t="shared" si="4"/>
        <v>47.383477659574467</v>
      </c>
      <c r="R157" s="73"/>
    </row>
    <row r="158" spans="1:18" ht="15">
      <c r="A158" s="83"/>
      <c r="B158" s="112" t="s">
        <v>534</v>
      </c>
      <c r="C158" s="112"/>
      <c r="D158" s="73"/>
      <c r="E158" s="112" t="s">
        <v>479</v>
      </c>
      <c r="F158" s="112"/>
      <c r="G158" s="112" t="s">
        <v>480</v>
      </c>
      <c r="H158" s="112"/>
      <c r="I158" s="112"/>
      <c r="J158" s="111">
        <v>828170.76</v>
      </c>
      <c r="K158" s="110"/>
      <c r="L158" s="76" t="s">
        <v>532</v>
      </c>
      <c r="M158" s="76" t="s">
        <v>532</v>
      </c>
      <c r="N158" s="110" t="s">
        <v>533</v>
      </c>
      <c r="O158" s="110"/>
      <c r="P158" s="90">
        <f t="shared" si="5"/>
        <v>107.56349089166105</v>
      </c>
      <c r="Q158" s="75">
        <f t="shared" si="4"/>
        <v>47.383477659574467</v>
      </c>
      <c r="R158" s="73"/>
    </row>
    <row r="159" spans="1:18" ht="15">
      <c r="A159" s="83"/>
      <c r="B159" s="114"/>
      <c r="C159" s="114"/>
      <c r="D159" s="73"/>
      <c r="E159" s="114" t="s">
        <v>187</v>
      </c>
      <c r="F159" s="114"/>
      <c r="G159" s="114" t="s">
        <v>188</v>
      </c>
      <c r="H159" s="114"/>
      <c r="I159" s="114"/>
      <c r="J159" s="113">
        <f>SUM(J160,J162,J164)</f>
        <v>163673.55000000002</v>
      </c>
      <c r="K159" s="106"/>
      <c r="L159" s="80" t="s">
        <v>535</v>
      </c>
      <c r="M159" s="80" t="s">
        <v>535</v>
      </c>
      <c r="N159" s="106" t="s">
        <v>536</v>
      </c>
      <c r="O159" s="106"/>
      <c r="P159" s="90">
        <f t="shared" si="5"/>
        <v>135.38904728344926</v>
      </c>
      <c r="Q159" s="75">
        <f t="shared" si="4"/>
        <v>65.175311764705882</v>
      </c>
      <c r="R159" s="73"/>
    </row>
    <row r="160" spans="1:18" ht="15">
      <c r="A160" s="83"/>
      <c r="B160" s="114"/>
      <c r="C160" s="114"/>
      <c r="D160" s="73"/>
      <c r="E160" s="114" t="s">
        <v>190</v>
      </c>
      <c r="F160" s="114"/>
      <c r="G160" s="114" t="s">
        <v>191</v>
      </c>
      <c r="H160" s="114"/>
      <c r="I160" s="114"/>
      <c r="J160" s="113">
        <v>150575.67000000001</v>
      </c>
      <c r="K160" s="106"/>
      <c r="L160" s="80" t="s">
        <v>537</v>
      </c>
      <c r="M160" s="80" t="s">
        <v>537</v>
      </c>
      <c r="N160" s="106" t="s">
        <v>538</v>
      </c>
      <c r="O160" s="106"/>
      <c r="P160" s="90">
        <f t="shared" si="5"/>
        <v>133.98029044134421</v>
      </c>
      <c r="Q160" s="75">
        <f t="shared" si="4"/>
        <v>74.71915555555556</v>
      </c>
      <c r="R160" s="73"/>
    </row>
    <row r="161" spans="1:18" ht="24" customHeight="1">
      <c r="A161" s="83"/>
      <c r="B161" s="112" t="s">
        <v>539</v>
      </c>
      <c r="C161" s="112"/>
      <c r="D161" s="73"/>
      <c r="E161" s="112" t="s">
        <v>483</v>
      </c>
      <c r="F161" s="112"/>
      <c r="G161" s="112" t="s">
        <v>540</v>
      </c>
      <c r="H161" s="112"/>
      <c r="I161" s="112"/>
      <c r="J161" s="111">
        <v>150575.67000000001</v>
      </c>
      <c r="K161" s="110"/>
      <c r="L161" s="76" t="s">
        <v>537</v>
      </c>
      <c r="M161" s="76" t="s">
        <v>537</v>
      </c>
      <c r="N161" s="110" t="s">
        <v>538</v>
      </c>
      <c r="O161" s="110"/>
      <c r="P161" s="90">
        <f t="shared" si="5"/>
        <v>133.98029044134421</v>
      </c>
      <c r="Q161" s="75">
        <f t="shared" si="4"/>
        <v>74.71915555555556</v>
      </c>
      <c r="R161" s="73"/>
    </row>
    <row r="162" spans="1:18" ht="15">
      <c r="A162" s="83"/>
      <c r="B162" s="114"/>
      <c r="C162" s="114"/>
      <c r="D162" s="73"/>
      <c r="E162" s="114" t="s">
        <v>259</v>
      </c>
      <c r="F162" s="114"/>
      <c r="G162" s="114" t="s">
        <v>260</v>
      </c>
      <c r="H162" s="114"/>
      <c r="I162" s="114"/>
      <c r="J162" s="113">
        <v>1272.82</v>
      </c>
      <c r="K162" s="106"/>
      <c r="L162" s="80" t="s">
        <v>220</v>
      </c>
      <c r="M162" s="80" t="s">
        <v>220</v>
      </c>
      <c r="N162" s="106" t="s">
        <v>541</v>
      </c>
      <c r="O162" s="106"/>
      <c r="P162" s="90">
        <f t="shared" si="5"/>
        <v>763.41038010087846</v>
      </c>
      <c r="Q162" s="75">
        <f t="shared" si="4"/>
        <v>97.168400000000005</v>
      </c>
      <c r="R162" s="73"/>
    </row>
    <row r="163" spans="1:18" ht="15">
      <c r="A163" s="83"/>
      <c r="B163" s="112" t="s">
        <v>542</v>
      </c>
      <c r="C163" s="112"/>
      <c r="D163" s="73"/>
      <c r="E163" s="112" t="s">
        <v>313</v>
      </c>
      <c r="F163" s="112"/>
      <c r="G163" s="112" t="s">
        <v>434</v>
      </c>
      <c r="H163" s="112"/>
      <c r="I163" s="112"/>
      <c r="J163" s="111">
        <v>1272.82</v>
      </c>
      <c r="K163" s="110"/>
      <c r="L163" s="76" t="s">
        <v>220</v>
      </c>
      <c r="M163" s="76" t="s">
        <v>220</v>
      </c>
      <c r="N163" s="110" t="s">
        <v>541</v>
      </c>
      <c r="O163" s="110"/>
      <c r="P163" s="90">
        <f t="shared" si="5"/>
        <v>763.41038010087846</v>
      </c>
      <c r="Q163" s="75">
        <f t="shared" si="4"/>
        <v>97.168400000000005</v>
      </c>
      <c r="R163" s="73"/>
    </row>
    <row r="164" spans="1:18" ht="22.5" customHeight="1">
      <c r="A164" s="83"/>
      <c r="B164" s="114"/>
      <c r="C164" s="114"/>
      <c r="D164" s="73"/>
      <c r="E164" s="114" t="s">
        <v>332</v>
      </c>
      <c r="F164" s="114"/>
      <c r="G164" s="114" t="s">
        <v>333</v>
      </c>
      <c r="H164" s="114"/>
      <c r="I164" s="114"/>
      <c r="J164" s="113">
        <v>11825.06</v>
      </c>
      <c r="K164" s="106"/>
      <c r="L164" s="80" t="s">
        <v>543</v>
      </c>
      <c r="M164" s="80" t="s">
        <v>543</v>
      </c>
      <c r="N164" s="106" t="s">
        <v>544</v>
      </c>
      <c r="O164" s="106"/>
      <c r="P164" s="90">
        <f t="shared" si="5"/>
        <v>85.728951903838123</v>
      </c>
      <c r="Q164" s="75">
        <f t="shared" si="4"/>
        <v>16.895833333333332</v>
      </c>
      <c r="R164" s="73"/>
    </row>
    <row r="165" spans="1:18" ht="27" customHeight="1">
      <c r="A165" s="83"/>
      <c r="B165" s="112" t="s">
        <v>545</v>
      </c>
      <c r="C165" s="112"/>
      <c r="D165" s="73"/>
      <c r="E165" s="112" t="s">
        <v>546</v>
      </c>
      <c r="F165" s="112"/>
      <c r="G165" s="112" t="s">
        <v>547</v>
      </c>
      <c r="H165" s="112"/>
      <c r="I165" s="112"/>
      <c r="J165" s="111">
        <v>11825.06</v>
      </c>
      <c r="K165" s="110"/>
      <c r="L165" s="76" t="s">
        <v>407</v>
      </c>
      <c r="M165" s="76" t="s">
        <v>407</v>
      </c>
      <c r="N165" s="110" t="s">
        <v>544</v>
      </c>
      <c r="O165" s="110"/>
      <c r="P165" s="90">
        <f t="shared" si="5"/>
        <v>85.728951903838123</v>
      </c>
      <c r="Q165" s="75">
        <f t="shared" si="4"/>
        <v>20.275000000000002</v>
      </c>
      <c r="R165" s="73"/>
    </row>
    <row r="166" spans="1:18" ht="15">
      <c r="A166" s="83"/>
      <c r="B166" s="112" t="s">
        <v>382</v>
      </c>
      <c r="C166" s="112"/>
      <c r="D166" s="73"/>
      <c r="E166" s="112" t="s">
        <v>548</v>
      </c>
      <c r="F166" s="112"/>
      <c r="G166" s="112" t="s">
        <v>549</v>
      </c>
      <c r="H166" s="112"/>
      <c r="I166" s="112"/>
      <c r="J166" s="110">
        <v>0</v>
      </c>
      <c r="K166" s="110"/>
      <c r="L166" s="76" t="s">
        <v>381</v>
      </c>
      <c r="M166" s="76" t="s">
        <v>381</v>
      </c>
      <c r="N166" s="110" t="s">
        <v>381</v>
      </c>
      <c r="O166" s="110"/>
      <c r="P166" s="90" t="e">
        <f t="shared" si="5"/>
        <v>#VALUE!</v>
      </c>
      <c r="Q166" s="75" t="e">
        <f t="shared" si="4"/>
        <v>#VALUE!</v>
      </c>
      <c r="R166" s="73"/>
    </row>
    <row r="167" spans="1:18" ht="15">
      <c r="A167" s="83"/>
      <c r="B167" s="112" t="s">
        <v>550</v>
      </c>
      <c r="C167" s="112"/>
      <c r="D167" s="73"/>
      <c r="E167" s="112" t="s">
        <v>548</v>
      </c>
      <c r="F167" s="112"/>
      <c r="G167" s="112" t="s">
        <v>549</v>
      </c>
      <c r="H167" s="112"/>
      <c r="I167" s="112"/>
      <c r="J167" s="110">
        <v>0</v>
      </c>
      <c r="K167" s="110"/>
      <c r="L167" s="76" t="s">
        <v>220</v>
      </c>
      <c r="M167" s="76" t="s">
        <v>220</v>
      </c>
      <c r="N167" s="110" t="s">
        <v>164</v>
      </c>
      <c r="O167" s="110"/>
      <c r="P167" s="90" t="e">
        <f t="shared" si="5"/>
        <v>#DIV/0!</v>
      </c>
      <c r="Q167" s="75">
        <f t="shared" si="4"/>
        <v>0</v>
      </c>
      <c r="R167" s="73"/>
    </row>
    <row r="168" spans="1:18" ht="32">
      <c r="A168" s="84"/>
      <c r="B168" s="77"/>
      <c r="C168" s="120"/>
      <c r="D168" s="120"/>
      <c r="E168" s="120" t="s">
        <v>551</v>
      </c>
      <c r="F168" s="120"/>
      <c r="G168" s="120" t="s">
        <v>552</v>
      </c>
      <c r="H168" s="120"/>
      <c r="I168" s="120"/>
      <c r="J168" s="121">
        <v>68330.87</v>
      </c>
      <c r="K168" s="122"/>
      <c r="L168" s="78" t="s">
        <v>553</v>
      </c>
      <c r="M168" s="78" t="s">
        <v>553</v>
      </c>
      <c r="N168" s="122" t="s">
        <v>554</v>
      </c>
      <c r="O168" s="122"/>
      <c r="P168" s="90">
        <f t="shared" si="5"/>
        <v>137.87778496015054</v>
      </c>
      <c r="Q168" s="79">
        <f t="shared" si="4"/>
        <v>65.653721254355403</v>
      </c>
      <c r="R168" s="72"/>
    </row>
    <row r="169" spans="1:18" ht="15">
      <c r="A169" s="83"/>
      <c r="B169" s="73"/>
      <c r="C169" s="112"/>
      <c r="D169" s="112"/>
      <c r="E169" s="117" t="s">
        <v>403</v>
      </c>
      <c r="F169" s="117"/>
      <c r="G169" s="112" t="s">
        <v>404</v>
      </c>
      <c r="H169" s="112"/>
      <c r="I169" s="112"/>
      <c r="J169" s="111">
        <v>68330.87</v>
      </c>
      <c r="K169" s="110"/>
      <c r="L169" s="76" t="s">
        <v>553</v>
      </c>
      <c r="M169" s="76" t="s">
        <v>553</v>
      </c>
      <c r="N169" s="110" t="s">
        <v>554</v>
      </c>
      <c r="O169" s="110"/>
      <c r="P169" s="90">
        <f t="shared" si="5"/>
        <v>137.87778496015054</v>
      </c>
      <c r="Q169" s="75">
        <f t="shared" si="4"/>
        <v>65.653721254355403</v>
      </c>
      <c r="R169" s="73"/>
    </row>
    <row r="170" spans="1:18" ht="15">
      <c r="A170" s="83"/>
      <c r="B170" s="73"/>
      <c r="C170" s="112"/>
      <c r="D170" s="112"/>
      <c r="E170" s="112" t="s">
        <v>405</v>
      </c>
      <c r="F170" s="112"/>
      <c r="G170" s="112" t="s">
        <v>406</v>
      </c>
      <c r="H170" s="112"/>
      <c r="I170" s="112"/>
      <c r="J170" s="111">
        <v>68330.87</v>
      </c>
      <c r="K170" s="110"/>
      <c r="L170" s="76" t="s">
        <v>553</v>
      </c>
      <c r="M170" s="76" t="s">
        <v>553</v>
      </c>
      <c r="N170" s="110" t="s">
        <v>554</v>
      </c>
      <c r="O170" s="110"/>
      <c r="P170" s="90">
        <f t="shared" si="5"/>
        <v>137.87778496015054</v>
      </c>
      <c r="Q170" s="75">
        <f t="shared" si="4"/>
        <v>65.653721254355403</v>
      </c>
      <c r="R170" s="73"/>
    </row>
    <row r="171" spans="1:18" ht="15">
      <c r="A171" s="83"/>
      <c r="B171" s="73"/>
      <c r="C171" s="112"/>
      <c r="D171" s="112"/>
      <c r="E171" s="112" t="s">
        <v>183</v>
      </c>
      <c r="F171" s="112"/>
      <c r="G171" s="112" t="s">
        <v>184</v>
      </c>
      <c r="H171" s="112"/>
      <c r="I171" s="112"/>
      <c r="J171" s="111">
        <f>SUM(J172,J186)</f>
        <v>68330.87</v>
      </c>
      <c r="K171" s="110"/>
      <c r="L171" s="76" t="s">
        <v>553</v>
      </c>
      <c r="M171" s="76" t="s">
        <v>553</v>
      </c>
      <c r="N171" s="110" t="s">
        <v>554</v>
      </c>
      <c r="O171" s="110"/>
      <c r="P171" s="90">
        <f t="shared" si="5"/>
        <v>137.87778496015054</v>
      </c>
      <c r="Q171" s="75">
        <f t="shared" si="4"/>
        <v>65.653721254355403</v>
      </c>
      <c r="R171" s="73"/>
    </row>
    <row r="172" spans="1:18" ht="15">
      <c r="A172" s="83"/>
      <c r="B172" s="114"/>
      <c r="C172" s="114"/>
      <c r="D172" s="73"/>
      <c r="E172" s="114" t="s">
        <v>185</v>
      </c>
      <c r="F172" s="114"/>
      <c r="G172" s="114" t="s">
        <v>186</v>
      </c>
      <c r="H172" s="114"/>
      <c r="I172" s="114"/>
      <c r="J172" s="113">
        <f>SUM(J173)</f>
        <v>68330.87</v>
      </c>
      <c r="K172" s="106"/>
      <c r="L172" s="80" t="s">
        <v>553</v>
      </c>
      <c r="M172" s="80" t="s">
        <v>553</v>
      </c>
      <c r="N172" s="106" t="s">
        <v>554</v>
      </c>
      <c r="O172" s="106"/>
      <c r="P172" s="90">
        <f t="shared" si="5"/>
        <v>137.87778496015054</v>
      </c>
      <c r="Q172" s="75">
        <f t="shared" si="4"/>
        <v>65.653721254355403</v>
      </c>
      <c r="R172" s="73"/>
    </row>
    <row r="173" spans="1:18" ht="15">
      <c r="A173" s="83"/>
      <c r="B173" s="114"/>
      <c r="C173" s="114"/>
      <c r="D173" s="73"/>
      <c r="E173" s="114" t="s">
        <v>187</v>
      </c>
      <c r="F173" s="114"/>
      <c r="G173" s="114" t="s">
        <v>188</v>
      </c>
      <c r="H173" s="114"/>
      <c r="I173" s="114"/>
      <c r="J173" s="113">
        <f>SUM(J174,J183)</f>
        <v>68330.87</v>
      </c>
      <c r="K173" s="106"/>
      <c r="L173" s="80" t="s">
        <v>553</v>
      </c>
      <c r="M173" s="80" t="s">
        <v>553</v>
      </c>
      <c r="N173" s="106" t="s">
        <v>554</v>
      </c>
      <c r="O173" s="106"/>
      <c r="P173" s="90">
        <f t="shared" si="5"/>
        <v>137.87778496015054</v>
      </c>
      <c r="Q173" s="75">
        <f t="shared" si="4"/>
        <v>65.653721254355403</v>
      </c>
      <c r="R173" s="73"/>
    </row>
    <row r="174" spans="1:18" ht="15">
      <c r="A174" s="83"/>
      <c r="B174" s="114"/>
      <c r="C174" s="114"/>
      <c r="D174" s="73"/>
      <c r="E174" s="114" t="s">
        <v>210</v>
      </c>
      <c r="F174" s="114"/>
      <c r="G174" s="114" t="s">
        <v>211</v>
      </c>
      <c r="H174" s="114"/>
      <c r="I174" s="114"/>
      <c r="J174" s="113">
        <f>SUM(J175,J176,J177,J178,J179,J180,J181,J182)</f>
        <v>68330.87</v>
      </c>
      <c r="K174" s="106"/>
      <c r="L174" s="80" t="s">
        <v>555</v>
      </c>
      <c r="M174" s="80" t="s">
        <v>555</v>
      </c>
      <c r="N174" s="106" t="s">
        <v>556</v>
      </c>
      <c r="O174" s="106"/>
      <c r="P174" s="90">
        <f t="shared" si="5"/>
        <v>137.36264443874342</v>
      </c>
      <c r="Q174" s="75">
        <f t="shared" si="4"/>
        <v>68.762703296703293</v>
      </c>
      <c r="R174" s="73"/>
    </row>
    <row r="175" spans="1:18" s="71" customFormat="1" ht="15">
      <c r="A175" s="85"/>
      <c r="B175" s="133" t="s">
        <v>557</v>
      </c>
      <c r="C175" s="133"/>
      <c r="D175" s="86"/>
      <c r="E175" s="133" t="s">
        <v>214</v>
      </c>
      <c r="F175" s="133"/>
      <c r="G175" s="133" t="s">
        <v>215</v>
      </c>
      <c r="H175" s="133"/>
      <c r="I175" s="133"/>
      <c r="J175" s="135">
        <v>0</v>
      </c>
      <c r="K175" s="135"/>
      <c r="L175" s="87" t="s">
        <v>272</v>
      </c>
      <c r="M175" s="87" t="s">
        <v>272</v>
      </c>
      <c r="N175" s="135" t="s">
        <v>164</v>
      </c>
      <c r="O175" s="135"/>
      <c r="P175" s="90" t="e">
        <f t="shared" si="5"/>
        <v>#DIV/0!</v>
      </c>
      <c r="Q175" s="75">
        <f t="shared" si="4"/>
        <v>0</v>
      </c>
      <c r="R175" s="86"/>
    </row>
    <row r="176" spans="1:18" s="71" customFormat="1" ht="15">
      <c r="A176" s="85"/>
      <c r="B176" s="133" t="s">
        <v>558</v>
      </c>
      <c r="C176" s="133"/>
      <c r="D176" s="86"/>
      <c r="E176" s="133" t="s">
        <v>214</v>
      </c>
      <c r="F176" s="133"/>
      <c r="G176" s="134" t="s">
        <v>223</v>
      </c>
      <c r="H176" s="134"/>
      <c r="I176" s="134"/>
      <c r="J176" s="135">
        <v>1064.1300000000001</v>
      </c>
      <c r="K176" s="135"/>
      <c r="L176" s="87" t="s">
        <v>239</v>
      </c>
      <c r="M176" s="87" t="s">
        <v>239</v>
      </c>
      <c r="N176" s="135" t="s">
        <v>559</v>
      </c>
      <c r="O176" s="135"/>
      <c r="P176" s="90">
        <f t="shared" si="5"/>
        <v>326.93185982915617</v>
      </c>
      <c r="Q176" s="75">
        <f t="shared" si="4"/>
        <v>86.974500000000006</v>
      </c>
      <c r="R176" s="86"/>
    </row>
    <row r="177" spans="1:18" s="71" customFormat="1" ht="15">
      <c r="A177" s="85"/>
      <c r="B177" s="133" t="s">
        <v>560</v>
      </c>
      <c r="C177" s="133"/>
      <c r="D177" s="86"/>
      <c r="E177" s="133" t="s">
        <v>214</v>
      </c>
      <c r="F177" s="133"/>
      <c r="G177" s="134" t="s">
        <v>227</v>
      </c>
      <c r="H177" s="134"/>
      <c r="I177" s="134"/>
      <c r="J177" s="135">
        <v>3671.14</v>
      </c>
      <c r="K177" s="135"/>
      <c r="L177" s="87" t="s">
        <v>239</v>
      </c>
      <c r="M177" s="87" t="s">
        <v>239</v>
      </c>
      <c r="N177" s="135" t="s">
        <v>164</v>
      </c>
      <c r="O177" s="135"/>
      <c r="P177" s="90">
        <f t="shared" si="5"/>
        <v>0</v>
      </c>
      <c r="Q177" s="75">
        <f t="shared" si="4"/>
        <v>0</v>
      </c>
      <c r="R177" s="86"/>
    </row>
    <row r="178" spans="1:18" s="71" customFormat="1" ht="15">
      <c r="A178" s="85"/>
      <c r="B178" s="133" t="s">
        <v>561</v>
      </c>
      <c r="C178" s="133"/>
      <c r="D178" s="86"/>
      <c r="E178" s="133" t="s">
        <v>214</v>
      </c>
      <c r="F178" s="133"/>
      <c r="G178" s="134" t="s">
        <v>231</v>
      </c>
      <c r="H178" s="134"/>
      <c r="I178" s="134"/>
      <c r="J178" s="135">
        <v>0</v>
      </c>
      <c r="K178" s="135"/>
      <c r="L178" s="87" t="s">
        <v>411</v>
      </c>
      <c r="M178" s="87" t="s">
        <v>411</v>
      </c>
      <c r="N178" s="135" t="s">
        <v>562</v>
      </c>
      <c r="O178" s="135"/>
      <c r="P178" s="90" t="e">
        <f t="shared" si="5"/>
        <v>#DIV/0!</v>
      </c>
      <c r="Q178" s="75">
        <f t="shared" si="4"/>
        <v>46.431666666666665</v>
      </c>
      <c r="R178" s="86"/>
    </row>
    <row r="179" spans="1:18" s="71" customFormat="1" ht="15">
      <c r="A179" s="85"/>
      <c r="B179" s="133" t="s">
        <v>563</v>
      </c>
      <c r="C179" s="133"/>
      <c r="D179" s="86"/>
      <c r="E179" s="133" t="s">
        <v>489</v>
      </c>
      <c r="F179" s="133"/>
      <c r="G179" s="134" t="s">
        <v>490</v>
      </c>
      <c r="H179" s="134"/>
      <c r="I179" s="134"/>
      <c r="J179" s="137">
        <v>62487.1</v>
      </c>
      <c r="K179" s="135"/>
      <c r="L179" s="87" t="s">
        <v>564</v>
      </c>
      <c r="M179" s="87" t="s">
        <v>564</v>
      </c>
      <c r="N179" s="135" t="s">
        <v>565</v>
      </c>
      <c r="O179" s="135"/>
      <c r="P179" s="90">
        <f t="shared" si="5"/>
        <v>132.07670063101023</v>
      </c>
      <c r="Q179" s="75">
        <f t="shared" si="4"/>
        <v>72.71444933920705</v>
      </c>
      <c r="R179" s="86"/>
    </row>
    <row r="180" spans="1:18" s="71" customFormat="1" ht="15">
      <c r="A180" s="85"/>
      <c r="B180" s="133" t="s">
        <v>566</v>
      </c>
      <c r="C180" s="133"/>
      <c r="D180" s="86"/>
      <c r="E180" s="133" t="s">
        <v>234</v>
      </c>
      <c r="F180" s="133"/>
      <c r="G180" s="134" t="s">
        <v>567</v>
      </c>
      <c r="H180" s="134"/>
      <c r="I180" s="134"/>
      <c r="J180" s="135">
        <v>0</v>
      </c>
      <c r="K180" s="135"/>
      <c r="L180" s="87" t="s">
        <v>411</v>
      </c>
      <c r="M180" s="87" t="s">
        <v>411</v>
      </c>
      <c r="N180" s="135" t="s">
        <v>568</v>
      </c>
      <c r="O180" s="135"/>
      <c r="P180" s="90" t="e">
        <f t="shared" si="5"/>
        <v>#DIV/0!</v>
      </c>
      <c r="Q180" s="75">
        <f t="shared" si="4"/>
        <v>141.6</v>
      </c>
      <c r="R180" s="86"/>
    </row>
    <row r="181" spans="1:18" s="71" customFormat="1" ht="15">
      <c r="A181" s="85"/>
      <c r="B181" s="133" t="s">
        <v>569</v>
      </c>
      <c r="C181" s="133"/>
      <c r="D181" s="86"/>
      <c r="E181" s="133" t="s">
        <v>245</v>
      </c>
      <c r="F181" s="133"/>
      <c r="G181" s="134" t="s">
        <v>570</v>
      </c>
      <c r="H181" s="134"/>
      <c r="I181" s="134"/>
      <c r="J181" s="135">
        <v>0</v>
      </c>
      <c r="K181" s="135"/>
      <c r="L181" s="87" t="s">
        <v>272</v>
      </c>
      <c r="M181" s="87" t="s">
        <v>272</v>
      </c>
      <c r="N181" s="135" t="s">
        <v>571</v>
      </c>
      <c r="O181" s="135"/>
      <c r="P181" s="90" t="e">
        <f t="shared" si="5"/>
        <v>#DIV/0!</v>
      </c>
      <c r="Q181" s="75">
        <f t="shared" si="4"/>
        <v>1.7999999999999998</v>
      </c>
      <c r="R181" s="86"/>
    </row>
    <row r="182" spans="1:18" ht="15">
      <c r="A182" s="83"/>
      <c r="B182" s="112" t="s">
        <v>572</v>
      </c>
      <c r="C182" s="112"/>
      <c r="D182" s="73"/>
      <c r="E182" s="112" t="s">
        <v>251</v>
      </c>
      <c r="F182" s="112"/>
      <c r="G182" s="136" t="s">
        <v>252</v>
      </c>
      <c r="H182" s="136"/>
      <c r="I182" s="136"/>
      <c r="J182" s="111">
        <v>1108.5</v>
      </c>
      <c r="K182" s="110"/>
      <c r="L182" s="76" t="s">
        <v>315</v>
      </c>
      <c r="M182" s="76" t="s">
        <v>315</v>
      </c>
      <c r="N182" s="110" t="s">
        <v>573</v>
      </c>
      <c r="O182" s="110"/>
      <c r="P182" s="90">
        <f t="shared" si="5"/>
        <v>196.14433919711323</v>
      </c>
      <c r="Q182" s="75">
        <f t="shared" si="4"/>
        <v>43.485199999999999</v>
      </c>
      <c r="R182" s="73"/>
    </row>
    <row r="183" spans="1:18" ht="15">
      <c r="A183" s="83"/>
      <c r="B183" s="114"/>
      <c r="C183" s="114"/>
      <c r="D183" s="73"/>
      <c r="E183" s="114" t="s">
        <v>259</v>
      </c>
      <c r="F183" s="114"/>
      <c r="G183" s="138" t="s">
        <v>260</v>
      </c>
      <c r="H183" s="138"/>
      <c r="I183" s="138"/>
      <c r="J183" s="106">
        <v>0</v>
      </c>
      <c r="K183" s="106"/>
      <c r="L183" s="80" t="s">
        <v>574</v>
      </c>
      <c r="M183" s="80" t="s">
        <v>574</v>
      </c>
      <c r="N183" s="106" t="s">
        <v>575</v>
      </c>
      <c r="O183" s="106"/>
      <c r="P183" s="90" t="e">
        <f t="shared" si="5"/>
        <v>#DIV/0!</v>
      </c>
      <c r="Q183" s="75">
        <f t="shared" si="4"/>
        <v>5.0285714285714285</v>
      </c>
      <c r="R183" s="73"/>
    </row>
    <row r="184" spans="1:18" ht="15">
      <c r="A184" s="83"/>
      <c r="B184" s="112" t="s">
        <v>576</v>
      </c>
      <c r="C184" s="112"/>
      <c r="D184" s="73"/>
      <c r="E184" s="112" t="s">
        <v>275</v>
      </c>
      <c r="F184" s="112"/>
      <c r="G184" s="136" t="s">
        <v>577</v>
      </c>
      <c r="H184" s="136"/>
      <c r="I184" s="136"/>
      <c r="J184" s="110">
        <v>0</v>
      </c>
      <c r="K184" s="110"/>
      <c r="L184" s="76" t="s">
        <v>315</v>
      </c>
      <c r="M184" s="76" t="s">
        <v>315</v>
      </c>
      <c r="N184" s="110" t="s">
        <v>164</v>
      </c>
      <c r="O184" s="110"/>
      <c r="P184" s="90" t="e">
        <f t="shared" si="5"/>
        <v>#DIV/0!</v>
      </c>
      <c r="Q184" s="75">
        <f t="shared" si="4"/>
        <v>0</v>
      </c>
      <c r="R184" s="73"/>
    </row>
    <row r="185" spans="1:18" ht="15">
      <c r="A185" s="83"/>
      <c r="B185" s="112" t="s">
        <v>578</v>
      </c>
      <c r="C185" s="112"/>
      <c r="D185" s="73"/>
      <c r="E185" s="112" t="s">
        <v>305</v>
      </c>
      <c r="F185" s="112"/>
      <c r="G185" s="136" t="s">
        <v>579</v>
      </c>
      <c r="H185" s="136"/>
      <c r="I185" s="136"/>
      <c r="J185" s="110">
        <v>0</v>
      </c>
      <c r="K185" s="110"/>
      <c r="L185" s="76" t="s">
        <v>272</v>
      </c>
      <c r="M185" s="76" t="s">
        <v>272</v>
      </c>
      <c r="N185" s="110" t="s">
        <v>575</v>
      </c>
      <c r="O185" s="110"/>
      <c r="P185" s="90" t="e">
        <f t="shared" si="5"/>
        <v>#DIV/0!</v>
      </c>
      <c r="Q185" s="75">
        <f t="shared" si="4"/>
        <v>17.599999999999998</v>
      </c>
      <c r="R185" s="73"/>
    </row>
    <row r="186" spans="1:18" ht="15">
      <c r="A186" s="83"/>
      <c r="B186" s="114"/>
      <c r="C186" s="114"/>
      <c r="D186" s="73"/>
      <c r="E186" s="114" t="s">
        <v>369</v>
      </c>
      <c r="F186" s="114"/>
      <c r="G186" s="138" t="s">
        <v>370</v>
      </c>
      <c r="H186" s="138"/>
      <c r="I186" s="138"/>
      <c r="J186" s="106">
        <v>0</v>
      </c>
      <c r="K186" s="106"/>
      <c r="L186" s="80">
        <v>0</v>
      </c>
      <c r="M186" s="80">
        <v>0</v>
      </c>
      <c r="N186" s="106">
        <v>0</v>
      </c>
      <c r="O186" s="106"/>
      <c r="P186" s="90" t="e">
        <f t="shared" si="5"/>
        <v>#DIV/0!</v>
      </c>
      <c r="Q186" s="75" t="e">
        <f t="shared" si="4"/>
        <v>#DIV/0!</v>
      </c>
      <c r="R186" s="73"/>
    </row>
    <row r="187" spans="1:18" ht="15">
      <c r="A187" s="83"/>
      <c r="B187" s="114"/>
      <c r="C187" s="114"/>
      <c r="D187" s="73"/>
      <c r="E187" s="114" t="s">
        <v>371</v>
      </c>
      <c r="F187" s="114"/>
      <c r="G187" s="138" t="s">
        <v>372</v>
      </c>
      <c r="H187" s="138"/>
      <c r="I187" s="138"/>
      <c r="J187" s="106">
        <v>0</v>
      </c>
      <c r="K187" s="106"/>
      <c r="L187" s="80">
        <v>0</v>
      </c>
      <c r="M187" s="80">
        <v>0</v>
      </c>
      <c r="N187" s="106">
        <v>0</v>
      </c>
      <c r="O187" s="106"/>
      <c r="P187" s="90" t="e">
        <f t="shared" si="5"/>
        <v>#DIV/0!</v>
      </c>
      <c r="Q187" s="75" t="e">
        <f t="shared" si="4"/>
        <v>#DIV/0!</v>
      </c>
      <c r="R187" s="73"/>
    </row>
    <row r="188" spans="1:18" ht="15">
      <c r="A188" s="83"/>
      <c r="B188" s="114"/>
      <c r="C188" s="114"/>
      <c r="D188" s="73"/>
      <c r="E188" s="114" t="s">
        <v>373</v>
      </c>
      <c r="F188" s="114"/>
      <c r="G188" s="138" t="s">
        <v>374</v>
      </c>
      <c r="H188" s="138"/>
      <c r="I188" s="138"/>
      <c r="J188" s="106">
        <v>0</v>
      </c>
      <c r="K188" s="106"/>
      <c r="L188" s="80">
        <v>0</v>
      </c>
      <c r="M188" s="80">
        <v>0</v>
      </c>
      <c r="N188" s="106">
        <v>0</v>
      </c>
      <c r="O188" s="106"/>
      <c r="P188" s="90" t="e">
        <f t="shared" si="5"/>
        <v>#DIV/0!</v>
      </c>
      <c r="Q188" s="75" t="e">
        <f t="shared" si="4"/>
        <v>#DIV/0!</v>
      </c>
      <c r="R188" s="73"/>
    </row>
    <row r="189" spans="1:18" ht="15">
      <c r="A189" s="83"/>
      <c r="B189" s="112" t="s">
        <v>580</v>
      </c>
      <c r="C189" s="112"/>
      <c r="D189" s="73"/>
      <c r="E189" s="112" t="s">
        <v>383</v>
      </c>
      <c r="F189" s="112"/>
      <c r="G189" s="136" t="s">
        <v>581</v>
      </c>
      <c r="H189" s="136"/>
      <c r="I189" s="136"/>
      <c r="J189" s="110">
        <v>0</v>
      </c>
      <c r="K189" s="110"/>
      <c r="L189" s="76">
        <v>0</v>
      </c>
      <c r="M189" s="76">
        <v>0</v>
      </c>
      <c r="N189" s="110">
        <v>0</v>
      </c>
      <c r="O189" s="110"/>
      <c r="P189" s="90" t="e">
        <f t="shared" si="5"/>
        <v>#DIV/0!</v>
      </c>
      <c r="Q189" s="75" t="e">
        <f t="shared" si="4"/>
        <v>#DIV/0!</v>
      </c>
      <c r="R189" s="73"/>
    </row>
    <row r="190" spans="1:18" ht="15">
      <c r="A190" s="83"/>
      <c r="B190" s="112" t="s">
        <v>582</v>
      </c>
      <c r="C190" s="112"/>
      <c r="D190" s="73"/>
      <c r="E190" s="112" t="s">
        <v>383</v>
      </c>
      <c r="F190" s="112"/>
      <c r="G190" s="136" t="s">
        <v>581</v>
      </c>
      <c r="H190" s="136"/>
      <c r="I190" s="136"/>
      <c r="J190" s="110">
        <v>0</v>
      </c>
      <c r="K190" s="110"/>
      <c r="L190" s="76">
        <v>0</v>
      </c>
      <c r="M190" s="76">
        <v>0</v>
      </c>
      <c r="N190" s="110">
        <v>0</v>
      </c>
      <c r="O190" s="110"/>
      <c r="P190" s="90" t="e">
        <f t="shared" si="5"/>
        <v>#DIV/0!</v>
      </c>
      <c r="Q190" s="75" t="e">
        <f t="shared" si="4"/>
        <v>#DIV/0!</v>
      </c>
      <c r="R190" s="73"/>
    </row>
    <row r="191" spans="1:18" ht="16">
      <c r="A191" s="84"/>
      <c r="B191" s="77"/>
      <c r="C191" s="120"/>
      <c r="D191" s="120"/>
      <c r="E191" s="120" t="s">
        <v>583</v>
      </c>
      <c r="F191" s="120"/>
      <c r="G191" s="139" t="s">
        <v>584</v>
      </c>
      <c r="H191" s="139"/>
      <c r="I191" s="139"/>
      <c r="J191" s="121">
        <v>12551.33</v>
      </c>
      <c r="K191" s="122"/>
      <c r="L191" s="78" t="s">
        <v>585</v>
      </c>
      <c r="M191" s="78" t="s">
        <v>585</v>
      </c>
      <c r="N191" s="122" t="s">
        <v>586</v>
      </c>
      <c r="O191" s="122"/>
      <c r="P191" s="90">
        <f t="shared" si="5"/>
        <v>1977.9883088087079</v>
      </c>
      <c r="Q191" s="79">
        <f t="shared" si="4"/>
        <v>1182.2087619047618</v>
      </c>
      <c r="R191" s="73"/>
    </row>
    <row r="192" spans="1:18" ht="15">
      <c r="A192" s="83"/>
      <c r="B192" s="73"/>
      <c r="C192" s="112"/>
      <c r="D192" s="112"/>
      <c r="E192" s="117" t="s">
        <v>587</v>
      </c>
      <c r="F192" s="117"/>
      <c r="G192" s="136" t="s">
        <v>588</v>
      </c>
      <c r="H192" s="136"/>
      <c r="I192" s="136"/>
      <c r="J192" s="111">
        <v>12551.33</v>
      </c>
      <c r="K192" s="110"/>
      <c r="L192" s="76" t="s">
        <v>585</v>
      </c>
      <c r="M192" s="76" t="s">
        <v>585</v>
      </c>
      <c r="N192" s="110" t="s">
        <v>589</v>
      </c>
      <c r="O192" s="110"/>
      <c r="P192" s="90">
        <f t="shared" si="5"/>
        <v>28.72827023112292</v>
      </c>
      <c r="Q192" s="75">
        <f t="shared" si="4"/>
        <v>17.170380952380953</v>
      </c>
      <c r="R192" s="73"/>
    </row>
    <row r="193" spans="1:18" ht="15">
      <c r="A193" s="83"/>
      <c r="B193" s="73"/>
      <c r="C193" s="112"/>
      <c r="D193" s="112"/>
      <c r="E193" s="112" t="s">
        <v>590</v>
      </c>
      <c r="F193" s="112"/>
      <c r="G193" s="136" t="s">
        <v>591</v>
      </c>
      <c r="H193" s="136"/>
      <c r="I193" s="136"/>
      <c r="J193" s="111">
        <v>12551.33</v>
      </c>
      <c r="K193" s="110"/>
      <c r="L193" s="76" t="s">
        <v>585</v>
      </c>
      <c r="M193" s="76" t="s">
        <v>585</v>
      </c>
      <c r="N193" s="110" t="s">
        <v>589</v>
      </c>
      <c r="O193" s="110"/>
      <c r="P193" s="90">
        <f t="shared" si="5"/>
        <v>28.72827023112292</v>
      </c>
      <c r="Q193" s="75">
        <f t="shared" si="4"/>
        <v>17.170380952380953</v>
      </c>
      <c r="R193" s="73"/>
    </row>
    <row r="194" spans="1:18" ht="15">
      <c r="A194" s="83"/>
      <c r="B194" s="73"/>
      <c r="C194" s="112"/>
      <c r="D194" s="112"/>
      <c r="E194" s="112" t="s">
        <v>183</v>
      </c>
      <c r="F194" s="112"/>
      <c r="G194" s="136" t="s">
        <v>184</v>
      </c>
      <c r="H194" s="136"/>
      <c r="I194" s="136"/>
      <c r="J194" s="111">
        <v>12551.33</v>
      </c>
      <c r="K194" s="110"/>
      <c r="L194" s="76" t="s">
        <v>585</v>
      </c>
      <c r="M194" s="76" t="s">
        <v>585</v>
      </c>
      <c r="N194" s="110" t="s">
        <v>589</v>
      </c>
      <c r="O194" s="110"/>
      <c r="P194" s="90">
        <f t="shared" si="5"/>
        <v>28.72827023112292</v>
      </c>
      <c r="Q194" s="75">
        <f t="shared" si="4"/>
        <v>17.170380952380953</v>
      </c>
      <c r="R194" s="73"/>
    </row>
    <row r="195" spans="1:18" ht="15">
      <c r="A195" s="83"/>
      <c r="B195" s="114"/>
      <c r="C195" s="114"/>
      <c r="D195" s="73"/>
      <c r="E195" s="114" t="s">
        <v>185</v>
      </c>
      <c r="F195" s="114"/>
      <c r="G195" s="138" t="s">
        <v>186</v>
      </c>
      <c r="H195" s="138"/>
      <c r="I195" s="138"/>
      <c r="J195" s="113">
        <v>12551.33</v>
      </c>
      <c r="K195" s="106"/>
      <c r="L195" s="80" t="s">
        <v>592</v>
      </c>
      <c r="M195" s="80" t="s">
        <v>592</v>
      </c>
      <c r="N195" s="106" t="s">
        <v>589</v>
      </c>
      <c r="O195" s="106"/>
      <c r="P195" s="90">
        <f t="shared" si="5"/>
        <v>28.72827023112292</v>
      </c>
      <c r="Q195" s="75">
        <f t="shared" si="4"/>
        <v>22.536125000000002</v>
      </c>
      <c r="R195" s="73"/>
    </row>
    <row r="196" spans="1:18" ht="15">
      <c r="A196" s="83"/>
      <c r="B196" s="114"/>
      <c r="C196" s="114"/>
      <c r="D196" s="73"/>
      <c r="E196" s="114" t="s">
        <v>187</v>
      </c>
      <c r="F196" s="114"/>
      <c r="G196" s="138" t="s">
        <v>188</v>
      </c>
      <c r="H196" s="138"/>
      <c r="I196" s="138"/>
      <c r="J196" s="113">
        <v>12551.33</v>
      </c>
      <c r="K196" s="106"/>
      <c r="L196" s="80" t="s">
        <v>592</v>
      </c>
      <c r="M196" s="80" t="s">
        <v>592</v>
      </c>
      <c r="N196" s="106" t="s">
        <v>589</v>
      </c>
      <c r="O196" s="106"/>
      <c r="P196" s="90">
        <f t="shared" si="5"/>
        <v>28.72827023112292</v>
      </c>
      <c r="Q196" s="75">
        <f t="shared" si="4"/>
        <v>22.536125000000002</v>
      </c>
      <c r="R196" s="73"/>
    </row>
    <row r="197" spans="1:18" ht="15">
      <c r="A197" s="83"/>
      <c r="B197" s="114"/>
      <c r="C197" s="114"/>
      <c r="D197" s="73"/>
      <c r="E197" s="114" t="s">
        <v>210</v>
      </c>
      <c r="F197" s="114"/>
      <c r="G197" s="138" t="s">
        <v>211</v>
      </c>
      <c r="H197" s="138"/>
      <c r="I197" s="138"/>
      <c r="J197" s="113">
        <v>12551.33</v>
      </c>
      <c r="K197" s="106"/>
      <c r="L197" s="80" t="s">
        <v>326</v>
      </c>
      <c r="M197" s="80" t="s">
        <v>326</v>
      </c>
      <c r="N197" s="106" t="s">
        <v>589</v>
      </c>
      <c r="O197" s="106"/>
      <c r="P197" s="90">
        <f t="shared" si="5"/>
        <v>28.72827023112292</v>
      </c>
      <c r="Q197" s="75">
        <f t="shared" si="4"/>
        <v>30.04816666666667</v>
      </c>
      <c r="R197" s="73"/>
    </row>
    <row r="198" spans="1:18" ht="15">
      <c r="A198" s="83"/>
      <c r="B198" s="112" t="s">
        <v>593</v>
      </c>
      <c r="C198" s="112"/>
      <c r="D198" s="73"/>
      <c r="E198" s="112" t="s">
        <v>214</v>
      </c>
      <c r="F198" s="112"/>
      <c r="G198" s="136" t="s">
        <v>215</v>
      </c>
      <c r="H198" s="136"/>
      <c r="I198" s="136"/>
      <c r="J198" s="110">
        <v>0</v>
      </c>
      <c r="K198" s="110"/>
      <c r="L198" s="76" t="s">
        <v>437</v>
      </c>
      <c r="M198" s="76" t="s">
        <v>437</v>
      </c>
      <c r="N198" s="110" t="s">
        <v>164</v>
      </c>
      <c r="O198" s="110"/>
      <c r="P198" s="90" t="e">
        <f t="shared" si="5"/>
        <v>#DIV/0!</v>
      </c>
      <c r="Q198" s="75">
        <f t="shared" si="4"/>
        <v>0</v>
      </c>
      <c r="R198" s="73"/>
    </row>
    <row r="199" spans="1:18" ht="15">
      <c r="A199" s="83"/>
      <c r="B199" s="112" t="s">
        <v>594</v>
      </c>
      <c r="C199" s="112"/>
      <c r="D199" s="73"/>
      <c r="E199" s="112" t="s">
        <v>214</v>
      </c>
      <c r="F199" s="112"/>
      <c r="G199" s="136" t="s">
        <v>223</v>
      </c>
      <c r="H199" s="136"/>
      <c r="I199" s="136"/>
      <c r="J199" s="110">
        <v>0</v>
      </c>
      <c r="K199" s="110"/>
      <c r="L199" s="76" t="s">
        <v>272</v>
      </c>
      <c r="M199" s="76" t="s">
        <v>272</v>
      </c>
      <c r="N199" s="110" t="s">
        <v>589</v>
      </c>
      <c r="O199" s="110"/>
      <c r="P199" s="90" t="e">
        <f t="shared" si="5"/>
        <v>#DIV/0!</v>
      </c>
      <c r="Q199" s="75">
        <f t="shared" si="4"/>
        <v>180.28900000000002</v>
      </c>
      <c r="R199" s="73"/>
    </row>
    <row r="200" spans="1:18" ht="15">
      <c r="A200" s="83"/>
      <c r="B200" s="112" t="s">
        <v>595</v>
      </c>
      <c r="C200" s="112"/>
      <c r="D200" s="73"/>
      <c r="E200" s="112" t="s">
        <v>214</v>
      </c>
      <c r="F200" s="112"/>
      <c r="G200" s="136" t="s">
        <v>227</v>
      </c>
      <c r="H200" s="136"/>
      <c r="I200" s="136"/>
      <c r="J200" s="110">
        <v>0</v>
      </c>
      <c r="K200" s="110"/>
      <c r="L200" s="76" t="s">
        <v>272</v>
      </c>
      <c r="M200" s="76" t="s">
        <v>272</v>
      </c>
      <c r="N200" s="110" t="s">
        <v>164</v>
      </c>
      <c r="O200" s="110"/>
      <c r="P200" s="90" t="e">
        <f t="shared" si="5"/>
        <v>#DIV/0!</v>
      </c>
      <c r="Q200" s="75">
        <f t="shared" ref="Q200:Q263" si="6">N200/M200*100</f>
        <v>0</v>
      </c>
      <c r="R200" s="73"/>
    </row>
    <row r="201" spans="1:18" ht="15">
      <c r="A201" s="83"/>
      <c r="B201" s="112" t="s">
        <v>596</v>
      </c>
      <c r="C201" s="112"/>
      <c r="D201" s="73"/>
      <c r="E201" s="112" t="s">
        <v>234</v>
      </c>
      <c r="F201" s="112"/>
      <c r="G201" s="136" t="s">
        <v>238</v>
      </c>
      <c r="H201" s="136"/>
      <c r="I201" s="136"/>
      <c r="J201" s="110">
        <v>637.30999999999995</v>
      </c>
      <c r="K201" s="110"/>
      <c r="L201" s="76" t="s">
        <v>437</v>
      </c>
      <c r="M201" s="76" t="s">
        <v>437</v>
      </c>
      <c r="N201" s="110" t="s">
        <v>164</v>
      </c>
      <c r="O201" s="110"/>
      <c r="P201" s="90">
        <f t="shared" ref="P201:P264" si="7">N201/J201*100</f>
        <v>0</v>
      </c>
      <c r="Q201" s="75">
        <f t="shared" si="6"/>
        <v>0</v>
      </c>
      <c r="R201" s="73"/>
    </row>
    <row r="202" spans="1:18" ht="15">
      <c r="A202" s="83"/>
      <c r="B202" s="112" t="s">
        <v>597</v>
      </c>
      <c r="C202" s="112"/>
      <c r="D202" s="73"/>
      <c r="E202" s="112" t="s">
        <v>245</v>
      </c>
      <c r="F202" s="112"/>
      <c r="G202" s="136" t="s">
        <v>422</v>
      </c>
      <c r="H202" s="136"/>
      <c r="I202" s="136"/>
      <c r="J202" s="111">
        <v>7456.11</v>
      </c>
      <c r="K202" s="110"/>
      <c r="L202" s="76" t="s">
        <v>272</v>
      </c>
      <c r="M202" s="76" t="s">
        <v>272</v>
      </c>
      <c r="N202" s="110" t="s">
        <v>164</v>
      </c>
      <c r="O202" s="110"/>
      <c r="P202" s="90">
        <f t="shared" si="7"/>
        <v>0</v>
      </c>
      <c r="Q202" s="75">
        <f t="shared" si="6"/>
        <v>0</v>
      </c>
      <c r="R202" s="73"/>
    </row>
    <row r="203" spans="1:18" ht="15">
      <c r="A203" s="83"/>
      <c r="B203" s="112" t="s">
        <v>598</v>
      </c>
      <c r="C203" s="112"/>
      <c r="D203" s="73"/>
      <c r="E203" s="112" t="s">
        <v>245</v>
      </c>
      <c r="F203" s="112"/>
      <c r="G203" s="136" t="s">
        <v>599</v>
      </c>
      <c r="H203" s="136"/>
      <c r="I203" s="136"/>
      <c r="J203" s="110" t="s">
        <v>797</v>
      </c>
      <c r="K203" s="110"/>
      <c r="L203" s="76" t="s">
        <v>272</v>
      </c>
      <c r="M203" s="76" t="s">
        <v>272</v>
      </c>
      <c r="N203" s="110" t="s">
        <v>164</v>
      </c>
      <c r="O203" s="110"/>
      <c r="P203" s="90" t="e">
        <f t="shared" si="7"/>
        <v>#VALUE!</v>
      </c>
      <c r="Q203" s="75">
        <f t="shared" si="6"/>
        <v>0</v>
      </c>
      <c r="R203" s="73"/>
    </row>
    <row r="204" spans="1:18" ht="15">
      <c r="A204" s="83"/>
      <c r="B204" s="112" t="s">
        <v>600</v>
      </c>
      <c r="C204" s="112"/>
      <c r="D204" s="73"/>
      <c r="E204" s="112" t="s">
        <v>251</v>
      </c>
      <c r="F204" s="112"/>
      <c r="G204" s="136" t="s">
        <v>252</v>
      </c>
      <c r="H204" s="136"/>
      <c r="I204" s="136"/>
      <c r="J204" s="111">
        <v>3653.32</v>
      </c>
      <c r="K204" s="110"/>
      <c r="L204" s="76" t="s">
        <v>437</v>
      </c>
      <c r="M204" s="76" t="s">
        <v>437</v>
      </c>
      <c r="N204" s="110" t="s">
        <v>164</v>
      </c>
      <c r="O204" s="110"/>
      <c r="P204" s="90">
        <f t="shared" si="7"/>
        <v>0</v>
      </c>
      <c r="Q204" s="75">
        <f t="shared" si="6"/>
        <v>0</v>
      </c>
      <c r="R204" s="73"/>
    </row>
    <row r="205" spans="1:18" ht="15">
      <c r="A205" s="83"/>
      <c r="B205" s="112" t="s">
        <v>601</v>
      </c>
      <c r="C205" s="112"/>
      <c r="D205" s="73"/>
      <c r="E205" s="112" t="s">
        <v>255</v>
      </c>
      <c r="F205" s="112"/>
      <c r="G205" s="136" t="s">
        <v>602</v>
      </c>
      <c r="H205" s="136"/>
      <c r="I205" s="136"/>
      <c r="J205" s="110">
        <v>0</v>
      </c>
      <c r="K205" s="110"/>
      <c r="L205" s="76" t="s">
        <v>437</v>
      </c>
      <c r="M205" s="76" t="s">
        <v>437</v>
      </c>
      <c r="N205" s="110" t="s">
        <v>164</v>
      </c>
      <c r="O205" s="110"/>
      <c r="P205" s="90" t="e">
        <f t="shared" si="7"/>
        <v>#DIV/0!</v>
      </c>
      <c r="Q205" s="75">
        <f t="shared" si="6"/>
        <v>0</v>
      </c>
      <c r="R205" s="73"/>
    </row>
    <row r="206" spans="1:18" ht="15">
      <c r="A206" s="83"/>
      <c r="B206" s="114"/>
      <c r="C206" s="114"/>
      <c r="D206" s="73"/>
      <c r="E206" s="114" t="s">
        <v>259</v>
      </c>
      <c r="F206" s="114"/>
      <c r="G206" s="138" t="s">
        <v>260</v>
      </c>
      <c r="H206" s="138"/>
      <c r="I206" s="138"/>
      <c r="J206" s="106">
        <v>0</v>
      </c>
      <c r="K206" s="106"/>
      <c r="L206" s="80" t="s">
        <v>239</v>
      </c>
      <c r="M206" s="80" t="s">
        <v>239</v>
      </c>
      <c r="N206" s="106" t="s">
        <v>164</v>
      </c>
      <c r="O206" s="106"/>
      <c r="P206" s="90" t="e">
        <f t="shared" si="7"/>
        <v>#DIV/0!</v>
      </c>
      <c r="Q206" s="75">
        <f t="shared" si="6"/>
        <v>0</v>
      </c>
      <c r="R206" s="73"/>
    </row>
    <row r="207" spans="1:18" ht="15">
      <c r="A207" s="83"/>
      <c r="B207" s="112" t="s">
        <v>603</v>
      </c>
      <c r="C207" s="112"/>
      <c r="D207" s="73"/>
      <c r="E207" s="112" t="s">
        <v>275</v>
      </c>
      <c r="F207" s="112"/>
      <c r="G207" s="136" t="s">
        <v>429</v>
      </c>
      <c r="H207" s="136"/>
      <c r="I207" s="136"/>
      <c r="J207" s="110">
        <v>0</v>
      </c>
      <c r="K207" s="110"/>
      <c r="L207" s="76" t="s">
        <v>272</v>
      </c>
      <c r="M207" s="76" t="s">
        <v>272</v>
      </c>
      <c r="N207" s="110" t="s">
        <v>164</v>
      </c>
      <c r="O207" s="110"/>
      <c r="P207" s="90" t="e">
        <f t="shared" si="7"/>
        <v>#DIV/0!</v>
      </c>
      <c r="Q207" s="75">
        <f t="shared" si="6"/>
        <v>0</v>
      </c>
      <c r="R207" s="73"/>
    </row>
    <row r="208" spans="1:18" ht="15">
      <c r="A208" s="83"/>
      <c r="B208" s="112" t="s">
        <v>604</v>
      </c>
      <c r="C208" s="112"/>
      <c r="D208" s="73"/>
      <c r="E208" s="112" t="s">
        <v>275</v>
      </c>
      <c r="F208" s="112"/>
      <c r="G208" s="136" t="s">
        <v>431</v>
      </c>
      <c r="H208" s="136"/>
      <c r="I208" s="136"/>
      <c r="J208" s="110">
        <v>0</v>
      </c>
      <c r="K208" s="110"/>
      <c r="L208" s="76" t="s">
        <v>272</v>
      </c>
      <c r="M208" s="76" t="s">
        <v>272</v>
      </c>
      <c r="N208" s="110" t="s">
        <v>164</v>
      </c>
      <c r="O208" s="110"/>
      <c r="P208" s="90" t="e">
        <f t="shared" si="7"/>
        <v>#DIV/0!</v>
      </c>
      <c r="Q208" s="75">
        <f t="shared" si="6"/>
        <v>0</v>
      </c>
      <c r="R208" s="73"/>
    </row>
    <row r="209" spans="1:18" ht="15">
      <c r="A209" s="83"/>
      <c r="B209" s="114"/>
      <c r="C209" s="114"/>
      <c r="D209" s="73"/>
      <c r="E209" s="114" t="s">
        <v>369</v>
      </c>
      <c r="F209" s="114"/>
      <c r="G209" s="138" t="s">
        <v>370</v>
      </c>
      <c r="H209" s="138"/>
      <c r="I209" s="138"/>
      <c r="J209" s="106">
        <v>0</v>
      </c>
      <c r="K209" s="106"/>
      <c r="L209" s="80" t="s">
        <v>315</v>
      </c>
      <c r="M209" s="80" t="s">
        <v>315</v>
      </c>
      <c r="N209" s="106" t="s">
        <v>164</v>
      </c>
      <c r="O209" s="106"/>
      <c r="P209" s="90" t="e">
        <f t="shared" si="7"/>
        <v>#DIV/0!</v>
      </c>
      <c r="Q209" s="75">
        <f t="shared" si="6"/>
        <v>0</v>
      </c>
      <c r="R209" s="73"/>
    </row>
    <row r="210" spans="1:18" ht="15">
      <c r="A210" s="83"/>
      <c r="B210" s="114"/>
      <c r="C210" s="114"/>
      <c r="D210" s="73"/>
      <c r="E210" s="114" t="s">
        <v>371</v>
      </c>
      <c r="F210" s="114"/>
      <c r="G210" s="138" t="s">
        <v>372</v>
      </c>
      <c r="H210" s="138"/>
      <c r="I210" s="138"/>
      <c r="J210" s="106">
        <v>0</v>
      </c>
      <c r="K210" s="106"/>
      <c r="L210" s="80" t="s">
        <v>315</v>
      </c>
      <c r="M210" s="80" t="s">
        <v>315</v>
      </c>
      <c r="N210" s="106" t="s">
        <v>164</v>
      </c>
      <c r="O210" s="106"/>
      <c r="P210" s="90" t="e">
        <f t="shared" si="7"/>
        <v>#DIV/0!</v>
      </c>
      <c r="Q210" s="75">
        <f t="shared" si="6"/>
        <v>0</v>
      </c>
      <c r="R210" s="73"/>
    </row>
    <row r="211" spans="1:18" ht="15">
      <c r="A211" s="83"/>
      <c r="B211" s="114"/>
      <c r="C211" s="114"/>
      <c r="D211" s="73"/>
      <c r="E211" s="114" t="s">
        <v>373</v>
      </c>
      <c r="F211" s="114"/>
      <c r="G211" s="138" t="s">
        <v>374</v>
      </c>
      <c r="H211" s="138"/>
      <c r="I211" s="138"/>
      <c r="J211" s="106">
        <v>0</v>
      </c>
      <c r="K211" s="106"/>
      <c r="L211" s="80" t="s">
        <v>315</v>
      </c>
      <c r="M211" s="80" t="s">
        <v>315</v>
      </c>
      <c r="N211" s="106" t="s">
        <v>164</v>
      </c>
      <c r="O211" s="106"/>
      <c r="P211" s="90" t="e">
        <f t="shared" si="7"/>
        <v>#DIV/0!</v>
      </c>
      <c r="Q211" s="75">
        <f t="shared" si="6"/>
        <v>0</v>
      </c>
      <c r="R211" s="73"/>
    </row>
    <row r="212" spans="1:18" ht="15">
      <c r="A212" s="83"/>
      <c r="B212" s="112" t="s">
        <v>605</v>
      </c>
      <c r="C212" s="112"/>
      <c r="D212" s="73"/>
      <c r="E212" s="112" t="s">
        <v>440</v>
      </c>
      <c r="F212" s="112"/>
      <c r="G212" s="112" t="s">
        <v>606</v>
      </c>
      <c r="H212" s="112"/>
      <c r="I212" s="112"/>
      <c r="J212" s="110">
        <v>0</v>
      </c>
      <c r="K212" s="110"/>
      <c r="L212" s="76" t="s">
        <v>315</v>
      </c>
      <c r="M212" s="76" t="s">
        <v>315</v>
      </c>
      <c r="N212" s="110" t="s">
        <v>164</v>
      </c>
      <c r="O212" s="110"/>
      <c r="P212" s="90" t="e">
        <f t="shared" si="7"/>
        <v>#DIV/0!</v>
      </c>
      <c r="Q212" s="75">
        <f t="shared" si="6"/>
        <v>0</v>
      </c>
      <c r="R212" s="73"/>
    </row>
    <row r="213" spans="1:18" ht="15">
      <c r="A213" s="83"/>
      <c r="B213" s="73"/>
      <c r="C213" s="112"/>
      <c r="D213" s="112"/>
      <c r="E213" s="117" t="s">
        <v>179</v>
      </c>
      <c r="F213" s="117"/>
      <c r="G213" s="112" t="s">
        <v>180</v>
      </c>
      <c r="H213" s="112"/>
      <c r="I213" s="112"/>
      <c r="J213" s="110">
        <v>0</v>
      </c>
      <c r="K213" s="110"/>
      <c r="L213" s="76" t="s">
        <v>164</v>
      </c>
      <c r="M213" s="76" t="s">
        <v>164</v>
      </c>
      <c r="N213" s="110" t="s">
        <v>607</v>
      </c>
      <c r="O213" s="110"/>
      <c r="P213" s="90" t="e">
        <f t="shared" si="7"/>
        <v>#DIV/0!</v>
      </c>
      <c r="Q213" s="75" t="e">
        <f t="shared" si="6"/>
        <v>#DIV/0!</v>
      </c>
      <c r="R213" s="73"/>
    </row>
    <row r="214" spans="1:18" ht="15">
      <c r="A214" s="83"/>
      <c r="B214" s="73"/>
      <c r="C214" s="112"/>
      <c r="D214" s="112"/>
      <c r="E214" s="112" t="s">
        <v>608</v>
      </c>
      <c r="F214" s="112"/>
      <c r="G214" s="112" t="s">
        <v>609</v>
      </c>
      <c r="H214" s="112"/>
      <c r="I214" s="112"/>
      <c r="J214" s="110">
        <v>0</v>
      </c>
      <c r="K214" s="110"/>
      <c r="L214" s="76" t="s">
        <v>164</v>
      </c>
      <c r="M214" s="76" t="s">
        <v>164</v>
      </c>
      <c r="N214" s="110" t="s">
        <v>610</v>
      </c>
      <c r="O214" s="110"/>
      <c r="P214" s="90" t="e">
        <f t="shared" si="7"/>
        <v>#DIV/0!</v>
      </c>
      <c r="Q214" s="75" t="e">
        <f t="shared" si="6"/>
        <v>#DIV/0!</v>
      </c>
      <c r="R214" s="73"/>
    </row>
    <row r="215" spans="1:18" ht="15">
      <c r="A215" s="83"/>
      <c r="B215" s="73"/>
      <c r="C215" s="112"/>
      <c r="D215" s="112"/>
      <c r="E215" s="112" t="s">
        <v>183</v>
      </c>
      <c r="F215" s="112"/>
      <c r="G215" s="112" t="s">
        <v>184</v>
      </c>
      <c r="H215" s="112"/>
      <c r="I215" s="112"/>
      <c r="J215" s="110">
        <v>0</v>
      </c>
      <c r="K215" s="110"/>
      <c r="L215" s="76" t="s">
        <v>164</v>
      </c>
      <c r="M215" s="76" t="s">
        <v>164</v>
      </c>
      <c r="N215" s="110" t="s">
        <v>610</v>
      </c>
      <c r="O215" s="110"/>
      <c r="P215" s="90" t="e">
        <f t="shared" si="7"/>
        <v>#DIV/0!</v>
      </c>
      <c r="Q215" s="75" t="e">
        <f t="shared" si="6"/>
        <v>#DIV/0!</v>
      </c>
      <c r="R215" s="73"/>
    </row>
    <row r="216" spans="1:18" ht="15">
      <c r="A216" s="83"/>
      <c r="B216" s="114"/>
      <c r="C216" s="114"/>
      <c r="D216" s="73"/>
      <c r="E216" s="114" t="s">
        <v>185</v>
      </c>
      <c r="F216" s="114"/>
      <c r="G216" s="138" t="s">
        <v>186</v>
      </c>
      <c r="H216" s="138"/>
      <c r="I216" s="138"/>
      <c r="J216" s="106">
        <v>0</v>
      </c>
      <c r="K216" s="106"/>
      <c r="L216" s="80" t="s">
        <v>164</v>
      </c>
      <c r="M216" s="80" t="s">
        <v>164</v>
      </c>
      <c r="N216" s="106" t="s">
        <v>610</v>
      </c>
      <c r="O216" s="106"/>
      <c r="P216" s="90" t="e">
        <f t="shared" si="7"/>
        <v>#DIV/0!</v>
      </c>
      <c r="Q216" s="75" t="e">
        <f t="shared" si="6"/>
        <v>#DIV/0!</v>
      </c>
      <c r="R216" s="73"/>
    </row>
    <row r="217" spans="1:18" ht="15">
      <c r="A217" s="83"/>
      <c r="B217" s="114"/>
      <c r="C217" s="114"/>
      <c r="D217" s="73"/>
      <c r="E217" s="114" t="s">
        <v>187</v>
      </c>
      <c r="F217" s="114"/>
      <c r="G217" s="138" t="s">
        <v>188</v>
      </c>
      <c r="H217" s="138"/>
      <c r="I217" s="138"/>
      <c r="J217" s="106">
        <v>0</v>
      </c>
      <c r="K217" s="106"/>
      <c r="L217" s="80" t="s">
        <v>164</v>
      </c>
      <c r="M217" s="80" t="s">
        <v>164</v>
      </c>
      <c r="N217" s="106" t="s">
        <v>610</v>
      </c>
      <c r="O217" s="106"/>
      <c r="P217" s="90" t="e">
        <f t="shared" si="7"/>
        <v>#DIV/0!</v>
      </c>
      <c r="Q217" s="75" t="e">
        <f t="shared" si="6"/>
        <v>#DIV/0!</v>
      </c>
      <c r="R217" s="73"/>
    </row>
    <row r="218" spans="1:18" ht="15">
      <c r="A218" s="83"/>
      <c r="B218" s="114"/>
      <c r="C218" s="114"/>
      <c r="D218" s="73"/>
      <c r="E218" s="114" t="s">
        <v>210</v>
      </c>
      <c r="F218" s="114"/>
      <c r="G218" s="138" t="s">
        <v>211</v>
      </c>
      <c r="H218" s="138"/>
      <c r="I218" s="138"/>
      <c r="J218" s="106">
        <v>0</v>
      </c>
      <c r="K218" s="106"/>
      <c r="L218" s="80" t="s">
        <v>164</v>
      </c>
      <c r="M218" s="80" t="s">
        <v>164</v>
      </c>
      <c r="N218" s="106" t="s">
        <v>610</v>
      </c>
      <c r="O218" s="106"/>
      <c r="P218" s="90" t="e">
        <f t="shared" si="7"/>
        <v>#DIV/0!</v>
      </c>
      <c r="Q218" s="75" t="e">
        <f t="shared" si="6"/>
        <v>#DIV/0!</v>
      </c>
      <c r="R218" s="73"/>
    </row>
    <row r="219" spans="1:18" ht="15">
      <c r="A219" s="83"/>
      <c r="B219" s="112" t="s">
        <v>611</v>
      </c>
      <c r="C219" s="112"/>
      <c r="D219" s="73"/>
      <c r="E219" s="112" t="s">
        <v>234</v>
      </c>
      <c r="F219" s="112"/>
      <c r="G219" s="136" t="s">
        <v>612</v>
      </c>
      <c r="H219" s="136"/>
      <c r="I219" s="136"/>
      <c r="J219" s="110">
        <v>0</v>
      </c>
      <c r="K219" s="110"/>
      <c r="L219" s="76" t="s">
        <v>164</v>
      </c>
      <c r="M219" s="76" t="s">
        <v>164</v>
      </c>
      <c r="N219" s="110" t="s">
        <v>610</v>
      </c>
      <c r="O219" s="110"/>
      <c r="P219" s="90" t="e">
        <f t="shared" si="7"/>
        <v>#DIV/0!</v>
      </c>
      <c r="Q219" s="75" t="e">
        <f t="shared" si="6"/>
        <v>#DIV/0!</v>
      </c>
      <c r="R219" s="73"/>
    </row>
    <row r="220" spans="1:18" ht="15">
      <c r="A220" s="83"/>
      <c r="B220" s="73"/>
      <c r="C220" s="112"/>
      <c r="D220" s="112"/>
      <c r="E220" s="112" t="s">
        <v>498</v>
      </c>
      <c r="F220" s="112"/>
      <c r="G220" s="136" t="s">
        <v>499</v>
      </c>
      <c r="H220" s="136"/>
      <c r="I220" s="136"/>
      <c r="J220" s="110">
        <v>0</v>
      </c>
      <c r="K220" s="110"/>
      <c r="L220" s="76" t="s">
        <v>164</v>
      </c>
      <c r="M220" s="76" t="s">
        <v>164</v>
      </c>
      <c r="N220" s="110" t="s">
        <v>613</v>
      </c>
      <c r="O220" s="110"/>
      <c r="P220" s="90" t="e">
        <f t="shared" si="7"/>
        <v>#DIV/0!</v>
      </c>
      <c r="Q220" s="75" t="e">
        <f t="shared" si="6"/>
        <v>#DIV/0!</v>
      </c>
      <c r="R220" s="73"/>
    </row>
    <row r="221" spans="1:18" ht="15">
      <c r="A221" s="83"/>
      <c r="B221" s="73"/>
      <c r="C221" s="112"/>
      <c r="D221" s="112"/>
      <c r="E221" s="112" t="s">
        <v>183</v>
      </c>
      <c r="F221" s="112"/>
      <c r="G221" s="136" t="s">
        <v>184</v>
      </c>
      <c r="H221" s="136"/>
      <c r="I221" s="136"/>
      <c r="J221" s="110">
        <v>0</v>
      </c>
      <c r="K221" s="110"/>
      <c r="L221" s="76" t="s">
        <v>164</v>
      </c>
      <c r="M221" s="76" t="s">
        <v>164</v>
      </c>
      <c r="N221" s="110" t="s">
        <v>613</v>
      </c>
      <c r="O221" s="110"/>
      <c r="P221" s="90" t="e">
        <f t="shared" si="7"/>
        <v>#DIV/0!</v>
      </c>
      <c r="Q221" s="75" t="e">
        <f t="shared" si="6"/>
        <v>#DIV/0!</v>
      </c>
      <c r="R221" s="73"/>
    </row>
    <row r="222" spans="1:18" ht="15">
      <c r="A222" s="83"/>
      <c r="B222" s="114"/>
      <c r="C222" s="114"/>
      <c r="D222" s="73"/>
      <c r="E222" s="114" t="s">
        <v>185</v>
      </c>
      <c r="F222" s="114"/>
      <c r="G222" s="138" t="s">
        <v>186</v>
      </c>
      <c r="H222" s="138"/>
      <c r="I222" s="138"/>
      <c r="J222" s="106">
        <v>0</v>
      </c>
      <c r="K222" s="106"/>
      <c r="L222" s="80" t="s">
        <v>164</v>
      </c>
      <c r="M222" s="80" t="s">
        <v>164</v>
      </c>
      <c r="N222" s="106" t="s">
        <v>613</v>
      </c>
      <c r="O222" s="106"/>
      <c r="P222" s="90" t="e">
        <f t="shared" si="7"/>
        <v>#DIV/0!</v>
      </c>
      <c r="Q222" s="75" t="e">
        <f t="shared" si="6"/>
        <v>#DIV/0!</v>
      </c>
      <c r="R222" s="73"/>
    </row>
    <row r="223" spans="1:18" ht="15">
      <c r="A223" s="83"/>
      <c r="B223" s="114"/>
      <c r="C223" s="114"/>
      <c r="D223" s="73"/>
      <c r="E223" s="114" t="s">
        <v>187</v>
      </c>
      <c r="F223" s="114"/>
      <c r="G223" s="138" t="s">
        <v>188</v>
      </c>
      <c r="H223" s="138"/>
      <c r="I223" s="138"/>
      <c r="J223" s="106">
        <v>0</v>
      </c>
      <c r="K223" s="106"/>
      <c r="L223" s="80" t="s">
        <v>164</v>
      </c>
      <c r="M223" s="80" t="s">
        <v>164</v>
      </c>
      <c r="N223" s="106" t="s">
        <v>613</v>
      </c>
      <c r="O223" s="106"/>
      <c r="P223" s="90" t="e">
        <f t="shared" si="7"/>
        <v>#DIV/0!</v>
      </c>
      <c r="Q223" s="75" t="e">
        <f t="shared" si="6"/>
        <v>#DIV/0!</v>
      </c>
      <c r="R223" s="73"/>
    </row>
    <row r="224" spans="1:18" ht="15">
      <c r="A224" s="83"/>
      <c r="B224" s="114"/>
      <c r="C224" s="114"/>
      <c r="D224" s="73"/>
      <c r="E224" s="114" t="s">
        <v>210</v>
      </c>
      <c r="F224" s="114"/>
      <c r="G224" s="138" t="s">
        <v>211</v>
      </c>
      <c r="H224" s="138"/>
      <c r="I224" s="138"/>
      <c r="J224" s="106">
        <v>0</v>
      </c>
      <c r="K224" s="106"/>
      <c r="L224" s="80" t="s">
        <v>164</v>
      </c>
      <c r="M224" s="80" t="s">
        <v>164</v>
      </c>
      <c r="N224" s="106" t="s">
        <v>614</v>
      </c>
      <c r="O224" s="106"/>
      <c r="P224" s="90" t="e">
        <f t="shared" si="7"/>
        <v>#DIV/0!</v>
      </c>
      <c r="Q224" s="75" t="e">
        <f t="shared" si="6"/>
        <v>#DIV/0!</v>
      </c>
      <c r="R224" s="73"/>
    </row>
    <row r="225" spans="1:18" ht="15">
      <c r="A225" s="83"/>
      <c r="B225" s="112" t="s">
        <v>615</v>
      </c>
      <c r="C225" s="112"/>
      <c r="D225" s="73"/>
      <c r="E225" s="112" t="s">
        <v>214</v>
      </c>
      <c r="F225" s="112"/>
      <c r="G225" s="136" t="s">
        <v>223</v>
      </c>
      <c r="H225" s="136"/>
      <c r="I225" s="136"/>
      <c r="J225" s="110">
        <v>0</v>
      </c>
      <c r="K225" s="110"/>
      <c r="L225" s="76" t="s">
        <v>381</v>
      </c>
      <c r="M225" s="76" t="s">
        <v>164</v>
      </c>
      <c r="N225" s="110" t="s">
        <v>616</v>
      </c>
      <c r="O225" s="110"/>
      <c r="P225" s="90" t="e">
        <f t="shared" si="7"/>
        <v>#DIV/0!</v>
      </c>
      <c r="Q225" s="75" t="e">
        <f t="shared" si="6"/>
        <v>#DIV/0!</v>
      </c>
      <c r="R225" s="73"/>
    </row>
    <row r="226" spans="1:18" ht="15">
      <c r="A226" s="83"/>
      <c r="B226" s="112" t="s">
        <v>617</v>
      </c>
      <c r="C226" s="112"/>
      <c r="D226" s="73"/>
      <c r="E226" s="112" t="s">
        <v>234</v>
      </c>
      <c r="F226" s="112"/>
      <c r="G226" s="136" t="s">
        <v>235</v>
      </c>
      <c r="H226" s="136"/>
      <c r="I226" s="136"/>
      <c r="J226" s="110">
        <v>0</v>
      </c>
      <c r="K226" s="110"/>
      <c r="L226" s="76" t="s">
        <v>164</v>
      </c>
      <c r="M226" s="76" t="s">
        <v>164</v>
      </c>
      <c r="N226" s="110" t="s">
        <v>618</v>
      </c>
      <c r="O226" s="110"/>
      <c r="P226" s="90" t="e">
        <f t="shared" si="7"/>
        <v>#DIV/0!</v>
      </c>
      <c r="Q226" s="75" t="e">
        <f t="shared" si="6"/>
        <v>#DIV/0!</v>
      </c>
      <c r="R226" s="73"/>
    </row>
    <row r="227" spans="1:18" ht="15">
      <c r="A227" s="83"/>
      <c r="B227" s="114"/>
      <c r="C227" s="114"/>
      <c r="D227" s="73"/>
      <c r="E227" s="114" t="s">
        <v>259</v>
      </c>
      <c r="F227" s="114"/>
      <c r="G227" s="138" t="s">
        <v>260</v>
      </c>
      <c r="H227" s="138"/>
      <c r="I227" s="138"/>
      <c r="J227" s="106">
        <v>0</v>
      </c>
      <c r="K227" s="106"/>
      <c r="L227" s="80" t="s">
        <v>164</v>
      </c>
      <c r="M227" s="80" t="s">
        <v>164</v>
      </c>
      <c r="N227" s="106" t="s">
        <v>619</v>
      </c>
      <c r="O227" s="106"/>
      <c r="P227" s="90" t="e">
        <f t="shared" si="7"/>
        <v>#DIV/0!</v>
      </c>
      <c r="Q227" s="75" t="e">
        <f t="shared" si="6"/>
        <v>#DIV/0!</v>
      </c>
      <c r="R227" s="73"/>
    </row>
    <row r="228" spans="1:18" ht="15">
      <c r="A228" s="83"/>
      <c r="B228" s="112" t="s">
        <v>620</v>
      </c>
      <c r="C228" s="112"/>
      <c r="D228" s="73"/>
      <c r="E228" s="112" t="s">
        <v>286</v>
      </c>
      <c r="F228" s="112"/>
      <c r="G228" s="136" t="s">
        <v>287</v>
      </c>
      <c r="H228" s="136"/>
      <c r="I228" s="136"/>
      <c r="J228" s="110">
        <v>0</v>
      </c>
      <c r="K228" s="110"/>
      <c r="L228" s="76" t="s">
        <v>164</v>
      </c>
      <c r="M228" s="76" t="s">
        <v>164</v>
      </c>
      <c r="N228" s="110" t="s">
        <v>621</v>
      </c>
      <c r="O228" s="110"/>
      <c r="P228" s="90" t="e">
        <f t="shared" si="7"/>
        <v>#DIV/0!</v>
      </c>
      <c r="Q228" s="75" t="e">
        <f t="shared" si="6"/>
        <v>#DIV/0!</v>
      </c>
      <c r="R228" s="73"/>
    </row>
    <row r="229" spans="1:18" ht="15">
      <c r="A229" s="83"/>
      <c r="B229" s="112" t="s">
        <v>622</v>
      </c>
      <c r="C229" s="112"/>
      <c r="D229" s="73"/>
      <c r="E229" s="112" t="s">
        <v>305</v>
      </c>
      <c r="F229" s="112"/>
      <c r="G229" s="136" t="s">
        <v>309</v>
      </c>
      <c r="H229" s="136"/>
      <c r="I229" s="136"/>
      <c r="J229" s="110">
        <v>0</v>
      </c>
      <c r="K229" s="110"/>
      <c r="L229" s="76" t="s">
        <v>164</v>
      </c>
      <c r="M229" s="76" t="s">
        <v>164</v>
      </c>
      <c r="N229" s="110" t="s">
        <v>623</v>
      </c>
      <c r="O229" s="110"/>
      <c r="P229" s="90" t="e">
        <f t="shared" si="7"/>
        <v>#DIV/0!</v>
      </c>
      <c r="Q229" s="75" t="e">
        <f t="shared" si="6"/>
        <v>#DIV/0!</v>
      </c>
      <c r="R229" s="73"/>
    </row>
    <row r="230" spans="1:18" ht="15">
      <c r="A230" s="83"/>
      <c r="B230" s="114"/>
      <c r="C230" s="114"/>
      <c r="D230" s="73"/>
      <c r="E230" s="114" t="s">
        <v>332</v>
      </c>
      <c r="F230" s="114"/>
      <c r="G230" s="138" t="s">
        <v>333</v>
      </c>
      <c r="H230" s="138"/>
      <c r="I230" s="138"/>
      <c r="J230" s="106">
        <v>0</v>
      </c>
      <c r="K230" s="106"/>
      <c r="L230" s="80" t="s">
        <v>164</v>
      </c>
      <c r="M230" s="80" t="s">
        <v>164</v>
      </c>
      <c r="N230" s="106" t="s">
        <v>624</v>
      </c>
      <c r="O230" s="106"/>
      <c r="P230" s="90" t="e">
        <f t="shared" si="7"/>
        <v>#DIV/0!</v>
      </c>
      <c r="Q230" s="75" t="e">
        <f t="shared" si="6"/>
        <v>#DIV/0!</v>
      </c>
      <c r="R230" s="73"/>
    </row>
    <row r="231" spans="1:18" ht="15">
      <c r="A231" s="83"/>
      <c r="B231" s="112" t="s">
        <v>625</v>
      </c>
      <c r="C231" s="112"/>
      <c r="D231" s="73"/>
      <c r="E231" s="112" t="s">
        <v>346</v>
      </c>
      <c r="F231" s="112"/>
      <c r="G231" s="136" t="s">
        <v>333</v>
      </c>
      <c r="H231" s="136"/>
      <c r="I231" s="136"/>
      <c r="J231" s="110">
        <v>0</v>
      </c>
      <c r="K231" s="110"/>
      <c r="L231" s="76" t="s">
        <v>164</v>
      </c>
      <c r="M231" s="76" t="s">
        <v>164</v>
      </c>
      <c r="N231" s="110" t="s">
        <v>624</v>
      </c>
      <c r="O231" s="110"/>
      <c r="P231" s="90" t="e">
        <f t="shared" si="7"/>
        <v>#DIV/0!</v>
      </c>
      <c r="Q231" s="75" t="e">
        <f t="shared" si="6"/>
        <v>#DIV/0!</v>
      </c>
      <c r="R231" s="73"/>
    </row>
    <row r="232" spans="1:18" ht="16">
      <c r="A232" s="84"/>
      <c r="B232" s="77"/>
      <c r="C232" s="120"/>
      <c r="D232" s="120"/>
      <c r="E232" s="120" t="s">
        <v>626</v>
      </c>
      <c r="F232" s="120"/>
      <c r="G232" s="139" t="s">
        <v>627</v>
      </c>
      <c r="H232" s="139"/>
      <c r="I232" s="139"/>
      <c r="J232" s="121">
        <v>27268.49</v>
      </c>
      <c r="K232" s="122"/>
      <c r="L232" s="78" t="s">
        <v>628</v>
      </c>
      <c r="M232" s="78" t="s">
        <v>628</v>
      </c>
      <c r="N232" s="122" t="s">
        <v>629</v>
      </c>
      <c r="O232" s="122"/>
      <c r="P232" s="90">
        <f t="shared" si="7"/>
        <v>136.71893823237005</v>
      </c>
      <c r="Q232" s="79">
        <f t="shared" si="6"/>
        <v>77.669145833333346</v>
      </c>
      <c r="R232" s="73"/>
    </row>
    <row r="233" spans="1:18" ht="15">
      <c r="A233" s="83"/>
      <c r="B233" s="73"/>
      <c r="C233" s="112"/>
      <c r="D233" s="112"/>
      <c r="E233" s="117" t="s">
        <v>179</v>
      </c>
      <c r="F233" s="117"/>
      <c r="G233" s="136" t="s">
        <v>180</v>
      </c>
      <c r="H233" s="136"/>
      <c r="I233" s="136"/>
      <c r="J233" s="111">
        <v>27268.49</v>
      </c>
      <c r="K233" s="110"/>
      <c r="L233" s="76" t="s">
        <v>628</v>
      </c>
      <c r="M233" s="76" t="s">
        <v>628</v>
      </c>
      <c r="N233" s="110" t="s">
        <v>629</v>
      </c>
      <c r="O233" s="110"/>
      <c r="P233" s="90">
        <f t="shared" si="7"/>
        <v>136.71893823237005</v>
      </c>
      <c r="Q233" s="75">
        <f t="shared" si="6"/>
        <v>77.669145833333346</v>
      </c>
      <c r="R233" s="73"/>
    </row>
    <row r="234" spans="1:18" ht="15">
      <c r="A234" s="83"/>
      <c r="B234" s="73"/>
      <c r="C234" s="112"/>
      <c r="D234" s="112"/>
      <c r="E234" s="112" t="s">
        <v>498</v>
      </c>
      <c r="F234" s="112"/>
      <c r="G234" s="136" t="s">
        <v>499</v>
      </c>
      <c r="H234" s="136"/>
      <c r="I234" s="136"/>
      <c r="J234" s="111">
        <v>27268.49</v>
      </c>
      <c r="K234" s="110"/>
      <c r="L234" s="76" t="s">
        <v>628</v>
      </c>
      <c r="M234" s="76" t="s">
        <v>628</v>
      </c>
      <c r="N234" s="110" t="s">
        <v>629</v>
      </c>
      <c r="O234" s="110"/>
      <c r="P234" s="90">
        <f t="shared" si="7"/>
        <v>136.71893823237005</v>
      </c>
      <c r="Q234" s="75">
        <f t="shared" si="6"/>
        <v>77.669145833333346</v>
      </c>
      <c r="R234" s="73"/>
    </row>
    <row r="235" spans="1:18" ht="15">
      <c r="A235" s="83"/>
      <c r="B235" s="73"/>
      <c r="C235" s="112"/>
      <c r="D235" s="112"/>
      <c r="E235" s="112" t="s">
        <v>183</v>
      </c>
      <c r="F235" s="112"/>
      <c r="G235" s="112" t="s">
        <v>184</v>
      </c>
      <c r="H235" s="112"/>
      <c r="I235" s="112"/>
      <c r="J235" s="111">
        <v>27268.49</v>
      </c>
      <c r="K235" s="110"/>
      <c r="L235" s="76" t="s">
        <v>628</v>
      </c>
      <c r="M235" s="76" t="s">
        <v>628</v>
      </c>
      <c r="N235" s="110" t="s">
        <v>629</v>
      </c>
      <c r="O235" s="110"/>
      <c r="P235" s="90">
        <f t="shared" si="7"/>
        <v>136.71893823237005</v>
      </c>
      <c r="Q235" s="75">
        <f t="shared" si="6"/>
        <v>77.669145833333346</v>
      </c>
      <c r="R235" s="73"/>
    </row>
    <row r="236" spans="1:18" ht="15">
      <c r="A236" s="83"/>
      <c r="B236" s="114"/>
      <c r="C236" s="114"/>
      <c r="D236" s="73"/>
      <c r="E236" s="114" t="s">
        <v>185</v>
      </c>
      <c r="F236" s="114"/>
      <c r="G236" s="114" t="s">
        <v>186</v>
      </c>
      <c r="H236" s="114"/>
      <c r="I236" s="114"/>
      <c r="J236" s="113">
        <v>27268.49</v>
      </c>
      <c r="K236" s="106"/>
      <c r="L236" s="80" t="s">
        <v>628</v>
      </c>
      <c r="M236" s="80" t="s">
        <v>628</v>
      </c>
      <c r="N236" s="106" t="s">
        <v>629</v>
      </c>
      <c r="O236" s="106"/>
      <c r="P236" s="90">
        <f t="shared" si="7"/>
        <v>136.71893823237005</v>
      </c>
      <c r="Q236" s="75">
        <f t="shared" si="6"/>
        <v>77.669145833333346</v>
      </c>
      <c r="R236" s="73"/>
    </row>
    <row r="237" spans="1:18" ht="15">
      <c r="A237" s="83"/>
      <c r="B237" s="114"/>
      <c r="C237" s="114"/>
      <c r="D237" s="73"/>
      <c r="E237" s="114" t="s">
        <v>187</v>
      </c>
      <c r="F237" s="114"/>
      <c r="G237" s="114" t="s">
        <v>188</v>
      </c>
      <c r="H237" s="114"/>
      <c r="I237" s="114"/>
      <c r="J237" s="113">
        <v>3661.31</v>
      </c>
      <c r="K237" s="106"/>
      <c r="L237" s="80" t="s">
        <v>630</v>
      </c>
      <c r="M237" s="80" t="s">
        <v>630</v>
      </c>
      <c r="N237" s="106" t="s">
        <v>631</v>
      </c>
      <c r="O237" s="106"/>
      <c r="P237" s="90">
        <f t="shared" si="7"/>
        <v>136.28428076289634</v>
      </c>
      <c r="Q237" s="75">
        <f t="shared" si="6"/>
        <v>62.372375000000005</v>
      </c>
      <c r="R237" s="73"/>
    </row>
    <row r="238" spans="1:18" ht="15">
      <c r="A238" s="83"/>
      <c r="B238" s="114"/>
      <c r="C238" s="114"/>
      <c r="D238" s="73"/>
      <c r="E238" s="114" t="s">
        <v>210</v>
      </c>
      <c r="F238" s="114"/>
      <c r="G238" s="114" t="s">
        <v>211</v>
      </c>
      <c r="H238" s="114"/>
      <c r="I238" s="114"/>
      <c r="J238" s="113">
        <v>3661.31</v>
      </c>
      <c r="K238" s="106"/>
      <c r="L238" s="80" t="s">
        <v>630</v>
      </c>
      <c r="M238" s="80" t="s">
        <v>630</v>
      </c>
      <c r="N238" s="106" t="s">
        <v>631</v>
      </c>
      <c r="O238" s="106"/>
      <c r="P238" s="90">
        <f t="shared" si="7"/>
        <v>136.28428076289634</v>
      </c>
      <c r="Q238" s="75">
        <f t="shared" si="6"/>
        <v>62.372375000000005</v>
      </c>
      <c r="R238" s="73"/>
    </row>
    <row r="239" spans="1:18" ht="15">
      <c r="A239" s="83"/>
      <c r="B239" s="112" t="s">
        <v>632</v>
      </c>
      <c r="C239" s="112"/>
      <c r="D239" s="73"/>
      <c r="E239" s="112" t="s">
        <v>214</v>
      </c>
      <c r="F239" s="112"/>
      <c r="G239" s="112" t="s">
        <v>633</v>
      </c>
      <c r="H239" s="112"/>
      <c r="I239" s="112"/>
      <c r="J239" s="111">
        <v>2138.81</v>
      </c>
      <c r="K239" s="110"/>
      <c r="L239" s="76" t="s">
        <v>239</v>
      </c>
      <c r="M239" s="76" t="s">
        <v>239</v>
      </c>
      <c r="N239" s="110" t="s">
        <v>634</v>
      </c>
      <c r="O239" s="110"/>
      <c r="P239" s="90">
        <f t="shared" si="7"/>
        <v>183.26966864751896</v>
      </c>
      <c r="Q239" s="75">
        <f t="shared" si="6"/>
        <v>97.994749999999996</v>
      </c>
      <c r="R239" s="73"/>
    </row>
    <row r="240" spans="1:18" ht="15">
      <c r="A240" s="83"/>
      <c r="B240" s="112" t="s">
        <v>635</v>
      </c>
      <c r="C240" s="112"/>
      <c r="D240" s="73"/>
      <c r="E240" s="112" t="s">
        <v>489</v>
      </c>
      <c r="F240" s="112"/>
      <c r="G240" s="112" t="s">
        <v>636</v>
      </c>
      <c r="H240" s="112"/>
      <c r="I240" s="112"/>
      <c r="J240" s="111">
        <v>1522.5</v>
      </c>
      <c r="K240" s="110"/>
      <c r="L240" s="76" t="s">
        <v>239</v>
      </c>
      <c r="M240" s="76" t="s">
        <v>239</v>
      </c>
      <c r="N240" s="110" t="s">
        <v>637</v>
      </c>
      <c r="O240" s="110"/>
      <c r="P240" s="90">
        <f t="shared" si="7"/>
        <v>70.279146141215108</v>
      </c>
      <c r="Q240" s="75">
        <f t="shared" si="6"/>
        <v>26.75</v>
      </c>
      <c r="R240" s="73"/>
    </row>
    <row r="241" spans="1:18" ht="30" customHeight="1">
      <c r="A241" s="83"/>
      <c r="B241" s="114"/>
      <c r="C241" s="114"/>
      <c r="D241" s="73"/>
      <c r="E241" s="114" t="s">
        <v>356</v>
      </c>
      <c r="F241" s="114"/>
      <c r="G241" s="114" t="s">
        <v>357</v>
      </c>
      <c r="H241" s="114"/>
      <c r="I241" s="114"/>
      <c r="J241" s="113">
        <v>23607.18</v>
      </c>
      <c r="K241" s="106"/>
      <c r="L241" s="80" t="s">
        <v>638</v>
      </c>
      <c r="M241" s="80" t="s">
        <v>638</v>
      </c>
      <c r="N241" s="106" t="s">
        <v>639</v>
      </c>
      <c r="O241" s="106"/>
      <c r="P241" s="90">
        <f t="shared" si="7"/>
        <v>136.78635059333644</v>
      </c>
      <c r="Q241" s="75">
        <f t="shared" si="6"/>
        <v>80.728499999999997</v>
      </c>
      <c r="R241" s="73"/>
    </row>
    <row r="242" spans="1:18" ht="24.75" customHeight="1">
      <c r="A242" s="83"/>
      <c r="B242" s="114"/>
      <c r="C242" s="114"/>
      <c r="D242" s="73"/>
      <c r="E242" s="114" t="s">
        <v>360</v>
      </c>
      <c r="F242" s="114"/>
      <c r="G242" s="114" t="s">
        <v>361</v>
      </c>
      <c r="H242" s="114"/>
      <c r="I242" s="114"/>
      <c r="J242" s="113">
        <v>23607.18</v>
      </c>
      <c r="K242" s="106"/>
      <c r="L242" s="80" t="s">
        <v>638</v>
      </c>
      <c r="M242" s="80" t="s">
        <v>638</v>
      </c>
      <c r="N242" s="106" t="s">
        <v>639</v>
      </c>
      <c r="O242" s="106"/>
      <c r="P242" s="90">
        <f t="shared" si="7"/>
        <v>136.78635059333644</v>
      </c>
      <c r="Q242" s="75">
        <f t="shared" si="6"/>
        <v>80.728499999999997</v>
      </c>
      <c r="R242" s="73"/>
    </row>
    <row r="243" spans="1:18" ht="15">
      <c r="A243" s="83"/>
      <c r="B243" s="112" t="s">
        <v>640</v>
      </c>
      <c r="C243" s="112"/>
      <c r="D243" s="73"/>
      <c r="E243" s="112" t="s">
        <v>363</v>
      </c>
      <c r="F243" s="112"/>
      <c r="G243" s="112" t="s">
        <v>364</v>
      </c>
      <c r="H243" s="112"/>
      <c r="I243" s="112"/>
      <c r="J243" s="111">
        <v>23607.18</v>
      </c>
      <c r="K243" s="110"/>
      <c r="L243" s="76" t="s">
        <v>638</v>
      </c>
      <c r="M243" s="76" t="s">
        <v>638</v>
      </c>
      <c r="N243" s="110" t="s">
        <v>639</v>
      </c>
      <c r="O243" s="110"/>
      <c r="P243" s="90">
        <f t="shared" si="7"/>
        <v>136.78635059333644</v>
      </c>
      <c r="Q243" s="75">
        <f t="shared" si="6"/>
        <v>80.728499999999997</v>
      </c>
      <c r="R243" s="73"/>
    </row>
    <row r="244" spans="1:18" ht="23.25" customHeight="1">
      <c r="A244" s="84"/>
      <c r="B244" s="77"/>
      <c r="C244" s="120"/>
      <c r="D244" s="120"/>
      <c r="E244" s="120" t="s">
        <v>641</v>
      </c>
      <c r="F244" s="120"/>
      <c r="G244" s="120" t="s">
        <v>642</v>
      </c>
      <c r="H244" s="120"/>
      <c r="I244" s="120"/>
      <c r="J244" s="121">
        <f>SUM(J245,J252,J270,J282,J289)</f>
        <v>29258.309999999998</v>
      </c>
      <c r="K244" s="122"/>
      <c r="L244" s="78" t="s">
        <v>643</v>
      </c>
      <c r="M244" s="78" t="s">
        <v>643</v>
      </c>
      <c r="N244" s="122" t="s">
        <v>644</v>
      </c>
      <c r="O244" s="122"/>
      <c r="P244" s="90">
        <f t="shared" si="7"/>
        <v>239.84635476211719</v>
      </c>
      <c r="Q244" s="79">
        <f t="shared" si="6"/>
        <v>49.381101830285203</v>
      </c>
      <c r="R244" s="73"/>
    </row>
    <row r="245" spans="1:18" ht="15">
      <c r="A245" s="83"/>
      <c r="B245" s="73"/>
      <c r="C245" s="112"/>
      <c r="D245" s="112"/>
      <c r="E245" s="117" t="s">
        <v>446</v>
      </c>
      <c r="F245" s="117"/>
      <c r="G245" s="112" t="s">
        <v>447</v>
      </c>
      <c r="H245" s="112"/>
      <c r="I245" s="112"/>
      <c r="J245" s="111">
        <v>14491.8</v>
      </c>
      <c r="K245" s="110"/>
      <c r="L245" s="76" t="s">
        <v>645</v>
      </c>
      <c r="M245" s="76" t="s">
        <v>645</v>
      </c>
      <c r="N245" s="110" t="s">
        <v>646</v>
      </c>
      <c r="O245" s="110"/>
      <c r="P245" s="90">
        <f t="shared" si="7"/>
        <v>166.66666666666669</v>
      </c>
      <c r="Q245" s="75">
        <f t="shared" si="6"/>
        <v>39.654238289907894</v>
      </c>
      <c r="R245" s="73"/>
    </row>
    <row r="246" spans="1:18" ht="15">
      <c r="A246" s="83"/>
      <c r="B246" s="73"/>
      <c r="C246" s="112"/>
      <c r="D246" s="112"/>
      <c r="E246" s="112" t="s">
        <v>450</v>
      </c>
      <c r="F246" s="112"/>
      <c r="G246" s="112" t="s">
        <v>451</v>
      </c>
      <c r="H246" s="112"/>
      <c r="I246" s="112"/>
      <c r="J246" s="111">
        <v>14491.8</v>
      </c>
      <c r="K246" s="110"/>
      <c r="L246" s="76" t="s">
        <v>645</v>
      </c>
      <c r="M246" s="76" t="s">
        <v>645</v>
      </c>
      <c r="N246" s="110" t="s">
        <v>646</v>
      </c>
      <c r="O246" s="110"/>
      <c r="P246" s="90">
        <f t="shared" si="7"/>
        <v>166.66666666666669</v>
      </c>
      <c r="Q246" s="75">
        <f t="shared" si="6"/>
        <v>39.654238289907894</v>
      </c>
      <c r="R246" s="73"/>
    </row>
    <row r="247" spans="1:18" ht="15">
      <c r="A247" s="83"/>
      <c r="B247" s="73"/>
      <c r="C247" s="112"/>
      <c r="D247" s="112"/>
      <c r="E247" s="112" t="s">
        <v>183</v>
      </c>
      <c r="F247" s="112"/>
      <c r="G247" s="112" t="s">
        <v>184</v>
      </c>
      <c r="H247" s="112"/>
      <c r="I247" s="112"/>
      <c r="J247" s="111">
        <v>14491.8</v>
      </c>
      <c r="K247" s="110"/>
      <c r="L247" s="76" t="s">
        <v>645</v>
      </c>
      <c r="M247" s="76" t="s">
        <v>645</v>
      </c>
      <c r="N247" s="110" t="s">
        <v>646</v>
      </c>
      <c r="O247" s="110"/>
      <c r="P247" s="90">
        <f t="shared" si="7"/>
        <v>166.66666666666669</v>
      </c>
      <c r="Q247" s="75">
        <f t="shared" si="6"/>
        <v>39.654238289907894</v>
      </c>
      <c r="R247" s="73"/>
    </row>
    <row r="248" spans="1:18" ht="15">
      <c r="A248" s="83"/>
      <c r="B248" s="114"/>
      <c r="C248" s="114"/>
      <c r="D248" s="73"/>
      <c r="E248" s="114" t="s">
        <v>185</v>
      </c>
      <c r="F248" s="114"/>
      <c r="G248" s="114" t="s">
        <v>186</v>
      </c>
      <c r="H248" s="114"/>
      <c r="I248" s="114"/>
      <c r="J248" s="118">
        <v>14491.8</v>
      </c>
      <c r="K248" s="119"/>
      <c r="L248" s="80" t="s">
        <v>645</v>
      </c>
      <c r="M248" s="80" t="s">
        <v>645</v>
      </c>
      <c r="N248" s="106" t="s">
        <v>646</v>
      </c>
      <c r="O248" s="106"/>
      <c r="P248" s="90">
        <f t="shared" si="7"/>
        <v>166.66666666666669</v>
      </c>
      <c r="Q248" s="75">
        <f t="shared" si="6"/>
        <v>39.654238289907894</v>
      </c>
      <c r="R248" s="73"/>
    </row>
    <row r="249" spans="1:18" ht="15">
      <c r="A249" s="83"/>
      <c r="B249" s="114"/>
      <c r="C249" s="114"/>
      <c r="D249" s="73"/>
      <c r="E249" s="114" t="s">
        <v>187</v>
      </c>
      <c r="F249" s="114"/>
      <c r="G249" s="114" t="s">
        <v>188</v>
      </c>
      <c r="H249" s="114"/>
      <c r="I249" s="114"/>
      <c r="J249" s="118">
        <v>14491.8</v>
      </c>
      <c r="K249" s="119"/>
      <c r="L249" s="80" t="s">
        <v>645</v>
      </c>
      <c r="M249" s="80" t="s">
        <v>645</v>
      </c>
      <c r="N249" s="106" t="s">
        <v>646</v>
      </c>
      <c r="O249" s="106"/>
      <c r="P249" s="90">
        <f t="shared" si="7"/>
        <v>166.66666666666669</v>
      </c>
      <c r="Q249" s="75">
        <f t="shared" si="6"/>
        <v>39.654238289907894</v>
      </c>
      <c r="R249" s="73"/>
    </row>
    <row r="250" spans="1:18" ht="18.75" customHeight="1">
      <c r="A250" s="83"/>
      <c r="B250" s="114"/>
      <c r="C250" s="114"/>
      <c r="D250" s="73"/>
      <c r="E250" s="114" t="s">
        <v>332</v>
      </c>
      <c r="F250" s="114"/>
      <c r="G250" s="114" t="s">
        <v>333</v>
      </c>
      <c r="H250" s="114"/>
      <c r="I250" s="114"/>
      <c r="J250" s="118">
        <v>14491.8</v>
      </c>
      <c r="K250" s="119"/>
      <c r="L250" s="80" t="s">
        <v>645</v>
      </c>
      <c r="M250" s="80" t="s">
        <v>645</v>
      </c>
      <c r="N250" s="106" t="s">
        <v>646</v>
      </c>
      <c r="O250" s="106"/>
      <c r="P250" s="90">
        <f t="shared" si="7"/>
        <v>166.66666666666669</v>
      </c>
      <c r="Q250" s="75">
        <f t="shared" si="6"/>
        <v>39.654238289907894</v>
      </c>
      <c r="R250" s="73"/>
    </row>
    <row r="251" spans="1:18" ht="30.75" customHeight="1">
      <c r="A251" s="83"/>
      <c r="B251" s="112" t="s">
        <v>647</v>
      </c>
      <c r="C251" s="112"/>
      <c r="D251" s="73"/>
      <c r="E251" s="112" t="s">
        <v>346</v>
      </c>
      <c r="F251" s="112"/>
      <c r="G251" s="112" t="s">
        <v>333</v>
      </c>
      <c r="H251" s="112"/>
      <c r="I251" s="112"/>
      <c r="J251" s="111">
        <v>14491.8</v>
      </c>
      <c r="K251" s="110"/>
      <c r="L251" s="76" t="s">
        <v>645</v>
      </c>
      <c r="M251" s="76" t="s">
        <v>645</v>
      </c>
      <c r="N251" s="110" t="s">
        <v>646</v>
      </c>
      <c r="O251" s="110"/>
      <c r="P251" s="90">
        <f t="shared" si="7"/>
        <v>166.66666666666669</v>
      </c>
      <c r="Q251" s="75">
        <f t="shared" si="6"/>
        <v>39.654238289907894</v>
      </c>
      <c r="R251" s="73"/>
    </row>
    <row r="252" spans="1:18" ht="15">
      <c r="A252" s="83"/>
      <c r="B252" s="73"/>
      <c r="C252" s="112"/>
      <c r="D252" s="112"/>
      <c r="E252" s="117" t="s">
        <v>587</v>
      </c>
      <c r="F252" s="117"/>
      <c r="G252" s="112" t="s">
        <v>588</v>
      </c>
      <c r="H252" s="112"/>
      <c r="I252" s="112"/>
      <c r="J252" s="111">
        <v>13113.26</v>
      </c>
      <c r="K252" s="110"/>
      <c r="L252" s="76" t="s">
        <v>648</v>
      </c>
      <c r="M252" s="76" t="s">
        <v>648</v>
      </c>
      <c r="N252" s="110" t="s">
        <v>649</v>
      </c>
      <c r="O252" s="110"/>
      <c r="P252" s="90">
        <f t="shared" si="7"/>
        <v>312.94193816030491</v>
      </c>
      <c r="Q252" s="75">
        <f t="shared" si="6"/>
        <v>178.42126086956523</v>
      </c>
      <c r="R252" s="73"/>
    </row>
    <row r="253" spans="1:18" ht="15">
      <c r="A253" s="83"/>
      <c r="B253" s="73"/>
      <c r="C253" s="112"/>
      <c r="D253" s="112"/>
      <c r="E253" s="112" t="s">
        <v>590</v>
      </c>
      <c r="F253" s="112"/>
      <c r="G253" s="112" t="s">
        <v>591</v>
      </c>
      <c r="H253" s="112"/>
      <c r="I253" s="112"/>
      <c r="J253" s="111">
        <v>13113.26</v>
      </c>
      <c r="K253" s="110"/>
      <c r="L253" s="76" t="s">
        <v>648</v>
      </c>
      <c r="M253" s="76" t="s">
        <v>648</v>
      </c>
      <c r="N253" s="110" t="s">
        <v>649</v>
      </c>
      <c r="O253" s="110"/>
      <c r="P253" s="90">
        <f t="shared" si="7"/>
        <v>312.94193816030491</v>
      </c>
      <c r="Q253" s="75">
        <f t="shared" si="6"/>
        <v>178.42126086956523</v>
      </c>
      <c r="R253" s="73"/>
    </row>
    <row r="254" spans="1:18" ht="15">
      <c r="A254" s="83"/>
      <c r="B254" s="73"/>
      <c r="C254" s="112"/>
      <c r="D254" s="112"/>
      <c r="E254" s="112" t="s">
        <v>183</v>
      </c>
      <c r="F254" s="112"/>
      <c r="G254" s="112" t="s">
        <v>184</v>
      </c>
      <c r="H254" s="112"/>
      <c r="I254" s="112"/>
      <c r="J254" s="111">
        <f>SUM(J256,J267)</f>
        <v>13113.259999999998</v>
      </c>
      <c r="K254" s="110"/>
      <c r="L254" s="76" t="s">
        <v>648</v>
      </c>
      <c r="M254" s="76" t="s">
        <v>648</v>
      </c>
      <c r="N254" s="110" t="s">
        <v>649</v>
      </c>
      <c r="O254" s="110"/>
      <c r="P254" s="90">
        <f t="shared" si="7"/>
        <v>312.94193816030497</v>
      </c>
      <c r="Q254" s="75">
        <f t="shared" si="6"/>
        <v>178.42126086956523</v>
      </c>
      <c r="R254" s="73"/>
    </row>
    <row r="255" spans="1:18" ht="15">
      <c r="A255" s="83"/>
      <c r="B255" s="114"/>
      <c r="C255" s="114"/>
      <c r="D255" s="73"/>
      <c r="E255" s="114" t="s">
        <v>185</v>
      </c>
      <c r="F255" s="114"/>
      <c r="G255" s="114" t="s">
        <v>186</v>
      </c>
      <c r="H255" s="114"/>
      <c r="I255" s="114"/>
      <c r="J255" s="113">
        <v>11747.26</v>
      </c>
      <c r="K255" s="106"/>
      <c r="L255" s="80" t="s">
        <v>648</v>
      </c>
      <c r="M255" s="80" t="s">
        <v>648</v>
      </c>
      <c r="N255" s="106" t="s">
        <v>649</v>
      </c>
      <c r="O255" s="106"/>
      <c r="P255" s="90">
        <f t="shared" si="7"/>
        <v>349.33158881305087</v>
      </c>
      <c r="Q255" s="75">
        <f t="shared" si="6"/>
        <v>178.42126086956523</v>
      </c>
      <c r="R255" s="73"/>
    </row>
    <row r="256" spans="1:18" ht="15">
      <c r="A256" s="83"/>
      <c r="B256" s="114"/>
      <c r="C256" s="114"/>
      <c r="D256" s="73"/>
      <c r="E256" s="114" t="s">
        <v>187</v>
      </c>
      <c r="F256" s="114"/>
      <c r="G256" s="114" t="s">
        <v>188</v>
      </c>
      <c r="H256" s="114"/>
      <c r="I256" s="114"/>
      <c r="J256" s="113">
        <f>SUM(J257,J259,J262,J264)</f>
        <v>11747.259999999998</v>
      </c>
      <c r="K256" s="106"/>
      <c r="L256" s="80" t="s">
        <v>648</v>
      </c>
      <c r="M256" s="80" t="s">
        <v>648</v>
      </c>
      <c r="N256" s="106" t="s">
        <v>649</v>
      </c>
      <c r="O256" s="106"/>
      <c r="P256" s="90">
        <f t="shared" si="7"/>
        <v>349.33158881305093</v>
      </c>
      <c r="Q256" s="75">
        <f t="shared" si="6"/>
        <v>178.42126086956523</v>
      </c>
      <c r="R256" s="73"/>
    </row>
    <row r="257" spans="1:18" ht="15">
      <c r="A257" s="83"/>
      <c r="B257" s="114"/>
      <c r="C257" s="114"/>
      <c r="D257" s="73"/>
      <c r="E257" s="114" t="s">
        <v>190</v>
      </c>
      <c r="F257" s="114"/>
      <c r="G257" s="114" t="s">
        <v>191</v>
      </c>
      <c r="H257" s="114"/>
      <c r="I257" s="114"/>
      <c r="J257" s="106">
        <v>0</v>
      </c>
      <c r="K257" s="106"/>
      <c r="L257" s="80" t="s">
        <v>381</v>
      </c>
      <c r="M257" s="80" t="s">
        <v>164</v>
      </c>
      <c r="N257" s="106" t="s">
        <v>650</v>
      </c>
      <c r="O257" s="106"/>
      <c r="P257" s="90" t="e">
        <f t="shared" si="7"/>
        <v>#DIV/0!</v>
      </c>
      <c r="Q257" s="75" t="e">
        <f t="shared" si="6"/>
        <v>#DIV/0!</v>
      </c>
      <c r="R257" s="73"/>
    </row>
    <row r="258" spans="1:18" ht="15">
      <c r="A258" s="83"/>
      <c r="B258" s="112" t="s">
        <v>651</v>
      </c>
      <c r="C258" s="112"/>
      <c r="D258" s="73"/>
      <c r="E258" s="112" t="s">
        <v>195</v>
      </c>
      <c r="F258" s="112"/>
      <c r="G258" s="112" t="s">
        <v>238</v>
      </c>
      <c r="H258" s="112"/>
      <c r="I258" s="112"/>
      <c r="J258" s="110">
        <v>0</v>
      </c>
      <c r="K258" s="110"/>
      <c r="L258" s="76" t="s">
        <v>381</v>
      </c>
      <c r="M258" s="76" t="s">
        <v>164</v>
      </c>
      <c r="N258" s="110" t="s">
        <v>650</v>
      </c>
      <c r="O258" s="110"/>
      <c r="P258" s="90" t="e">
        <f t="shared" si="7"/>
        <v>#DIV/0!</v>
      </c>
      <c r="Q258" s="75" t="e">
        <f t="shared" si="6"/>
        <v>#DIV/0!</v>
      </c>
      <c r="R258" s="73"/>
    </row>
    <row r="259" spans="1:18" ht="15">
      <c r="A259" s="83"/>
      <c r="B259" s="114"/>
      <c r="C259" s="114"/>
      <c r="D259" s="73"/>
      <c r="E259" s="114" t="s">
        <v>210</v>
      </c>
      <c r="F259" s="114"/>
      <c r="G259" s="138" t="s">
        <v>211</v>
      </c>
      <c r="H259" s="138"/>
      <c r="I259" s="138"/>
      <c r="J259" s="113">
        <f>SUM(J260,J261)</f>
        <v>1880.13</v>
      </c>
      <c r="K259" s="106"/>
      <c r="L259" s="80" t="s">
        <v>220</v>
      </c>
      <c r="M259" s="80" t="s">
        <v>220</v>
      </c>
      <c r="N259" s="106" t="s">
        <v>652</v>
      </c>
      <c r="O259" s="106"/>
      <c r="P259" s="90">
        <f t="shared" si="7"/>
        <v>90.503848138160649</v>
      </c>
      <c r="Q259" s="75">
        <f t="shared" si="6"/>
        <v>17.015900000000002</v>
      </c>
      <c r="R259" s="73"/>
    </row>
    <row r="260" spans="1:18" ht="15">
      <c r="A260" s="83"/>
      <c r="B260" s="112" t="s">
        <v>653</v>
      </c>
      <c r="C260" s="112"/>
      <c r="D260" s="73"/>
      <c r="E260" s="112" t="s">
        <v>214</v>
      </c>
      <c r="F260" s="112"/>
      <c r="G260" s="136" t="s">
        <v>654</v>
      </c>
      <c r="H260" s="136"/>
      <c r="I260" s="136"/>
      <c r="J260" s="110">
        <v>661.43</v>
      </c>
      <c r="K260" s="110"/>
      <c r="L260" s="76" t="s">
        <v>272</v>
      </c>
      <c r="M260" s="76" t="s">
        <v>272</v>
      </c>
      <c r="N260" s="110" t="s">
        <v>655</v>
      </c>
      <c r="O260" s="110"/>
      <c r="P260" s="90">
        <f t="shared" si="7"/>
        <v>153.63681719909894</v>
      </c>
      <c r="Q260" s="75">
        <f t="shared" si="6"/>
        <v>50.81</v>
      </c>
      <c r="R260" s="73"/>
    </row>
    <row r="261" spans="1:18" ht="15">
      <c r="A261" s="83"/>
      <c r="B261" s="112" t="s">
        <v>656</v>
      </c>
      <c r="C261" s="112"/>
      <c r="D261" s="73"/>
      <c r="E261" s="112" t="s">
        <v>214</v>
      </c>
      <c r="F261" s="112"/>
      <c r="G261" s="136" t="s">
        <v>657</v>
      </c>
      <c r="H261" s="136"/>
      <c r="I261" s="136"/>
      <c r="J261" s="111">
        <v>1218.7</v>
      </c>
      <c r="K261" s="110"/>
      <c r="L261" s="76" t="s">
        <v>630</v>
      </c>
      <c r="M261" s="76" t="s">
        <v>630</v>
      </c>
      <c r="N261" s="110" t="s">
        <v>658</v>
      </c>
      <c r="O261" s="110"/>
      <c r="P261" s="90">
        <f t="shared" si="7"/>
        <v>56.239435464019039</v>
      </c>
      <c r="Q261" s="75">
        <f t="shared" si="6"/>
        <v>8.5673749999999984</v>
      </c>
      <c r="R261" s="73"/>
    </row>
    <row r="262" spans="1:18" ht="15">
      <c r="A262" s="83"/>
      <c r="B262" s="114"/>
      <c r="C262" s="114"/>
      <c r="D262" s="73"/>
      <c r="E262" s="114" t="s">
        <v>259</v>
      </c>
      <c r="F262" s="114"/>
      <c r="G262" s="138" t="s">
        <v>260</v>
      </c>
      <c r="H262" s="138"/>
      <c r="I262" s="138"/>
      <c r="J262" s="113">
        <v>9212.6299999999992</v>
      </c>
      <c r="K262" s="106"/>
      <c r="L262" s="80" t="s">
        <v>659</v>
      </c>
      <c r="M262" s="80" t="s">
        <v>659</v>
      </c>
      <c r="N262" s="106" t="s">
        <v>660</v>
      </c>
      <c r="O262" s="106"/>
      <c r="P262" s="90">
        <f t="shared" si="7"/>
        <v>99.715824905591575</v>
      </c>
      <c r="Q262" s="75">
        <f t="shared" si="6"/>
        <v>83.51318181818182</v>
      </c>
      <c r="R262" s="73"/>
    </row>
    <row r="263" spans="1:18" ht="15">
      <c r="A263" s="83"/>
      <c r="B263" s="112" t="s">
        <v>661</v>
      </c>
      <c r="C263" s="112"/>
      <c r="D263" s="73"/>
      <c r="E263" s="112" t="s">
        <v>264</v>
      </c>
      <c r="F263" s="112"/>
      <c r="G263" s="136" t="s">
        <v>265</v>
      </c>
      <c r="H263" s="136"/>
      <c r="I263" s="136"/>
      <c r="J263" s="111">
        <v>9212.6299999999992</v>
      </c>
      <c r="K263" s="110"/>
      <c r="L263" s="76" t="s">
        <v>659</v>
      </c>
      <c r="M263" s="76" t="s">
        <v>659</v>
      </c>
      <c r="N263" s="110" t="s">
        <v>660</v>
      </c>
      <c r="O263" s="110"/>
      <c r="P263" s="90">
        <f t="shared" si="7"/>
        <v>99.715824905591575</v>
      </c>
      <c r="Q263" s="75">
        <f t="shared" si="6"/>
        <v>83.51318181818182</v>
      </c>
      <c r="R263" s="73"/>
    </row>
    <row r="264" spans="1:18" ht="15">
      <c r="A264" s="83"/>
      <c r="B264" s="114"/>
      <c r="C264" s="114"/>
      <c r="D264" s="73"/>
      <c r="E264" s="114" t="s">
        <v>332</v>
      </c>
      <c r="F264" s="114"/>
      <c r="G264" s="138" t="s">
        <v>333</v>
      </c>
      <c r="H264" s="138"/>
      <c r="I264" s="138"/>
      <c r="J264" s="106">
        <v>654.5</v>
      </c>
      <c r="K264" s="106"/>
      <c r="L264" s="80" t="s">
        <v>272</v>
      </c>
      <c r="M264" s="80" t="s">
        <v>272</v>
      </c>
      <c r="N264" s="106" t="s">
        <v>662</v>
      </c>
      <c r="O264" s="106"/>
      <c r="P264" s="90">
        <f t="shared" si="7"/>
        <v>4600.2826585179528</v>
      </c>
      <c r="Q264" s="75">
        <f t="shared" ref="Q264:Q327" si="8">N264/M264*100</f>
        <v>1505.4424999999999</v>
      </c>
      <c r="R264" s="73"/>
    </row>
    <row r="265" spans="1:18" ht="15">
      <c r="A265" s="83"/>
      <c r="B265" s="112" t="s">
        <v>663</v>
      </c>
      <c r="C265" s="112"/>
      <c r="D265" s="73"/>
      <c r="E265" s="112" t="s">
        <v>346</v>
      </c>
      <c r="F265" s="112"/>
      <c r="G265" s="136" t="s">
        <v>333</v>
      </c>
      <c r="H265" s="136"/>
      <c r="I265" s="136"/>
      <c r="J265" s="110">
        <v>654.5</v>
      </c>
      <c r="K265" s="110"/>
      <c r="L265" s="76" t="s">
        <v>272</v>
      </c>
      <c r="M265" s="76" t="s">
        <v>272</v>
      </c>
      <c r="N265" s="110" t="s">
        <v>662</v>
      </c>
      <c r="O265" s="110"/>
      <c r="P265" s="90">
        <f t="shared" ref="P265:P328" si="9">N265/J265*100</f>
        <v>4600.2826585179528</v>
      </c>
      <c r="Q265" s="75">
        <f t="shared" si="8"/>
        <v>1505.4424999999999</v>
      </c>
      <c r="R265" s="73"/>
    </row>
    <row r="266" spans="1:18" ht="15">
      <c r="A266" s="83"/>
      <c r="B266" s="114"/>
      <c r="C266" s="114"/>
      <c r="D266" s="73"/>
      <c r="E266" s="114" t="s">
        <v>369</v>
      </c>
      <c r="F266" s="114"/>
      <c r="G266" s="138" t="s">
        <v>370</v>
      </c>
      <c r="H266" s="138"/>
      <c r="I266" s="138"/>
      <c r="J266" s="113">
        <v>1366</v>
      </c>
      <c r="K266" s="106"/>
      <c r="L266" s="80" t="s">
        <v>381</v>
      </c>
      <c r="M266" s="80" t="s">
        <v>381</v>
      </c>
      <c r="N266" s="106" t="s">
        <v>381</v>
      </c>
      <c r="O266" s="106"/>
      <c r="P266" s="90" t="e">
        <f t="shared" si="9"/>
        <v>#VALUE!</v>
      </c>
      <c r="Q266" s="75" t="e">
        <f t="shared" si="8"/>
        <v>#VALUE!</v>
      </c>
      <c r="R266" s="73"/>
    </row>
    <row r="267" spans="1:18" ht="15">
      <c r="A267" s="83"/>
      <c r="B267" s="114"/>
      <c r="C267" s="114"/>
      <c r="D267" s="73"/>
      <c r="E267" s="114" t="s">
        <v>371</v>
      </c>
      <c r="F267" s="114"/>
      <c r="G267" s="138" t="s">
        <v>372</v>
      </c>
      <c r="H267" s="138"/>
      <c r="I267" s="138"/>
      <c r="J267" s="113">
        <v>1366</v>
      </c>
      <c r="K267" s="106"/>
      <c r="L267" s="80" t="s">
        <v>381</v>
      </c>
      <c r="M267" s="80" t="s">
        <v>381</v>
      </c>
      <c r="N267" s="106" t="s">
        <v>381</v>
      </c>
      <c r="O267" s="106"/>
      <c r="P267" s="90" t="e">
        <f t="shared" si="9"/>
        <v>#VALUE!</v>
      </c>
      <c r="Q267" s="75" t="e">
        <f t="shared" si="8"/>
        <v>#VALUE!</v>
      </c>
      <c r="R267" s="73"/>
    </row>
    <row r="268" spans="1:18" ht="15">
      <c r="A268" s="83"/>
      <c r="B268" s="114"/>
      <c r="C268" s="114"/>
      <c r="D268" s="73"/>
      <c r="E268" s="114" t="s">
        <v>664</v>
      </c>
      <c r="F268" s="114"/>
      <c r="G268" s="138" t="s">
        <v>665</v>
      </c>
      <c r="H268" s="138"/>
      <c r="I268" s="138"/>
      <c r="J268" s="113">
        <v>1366</v>
      </c>
      <c r="K268" s="106"/>
      <c r="L268" s="80" t="s">
        <v>381</v>
      </c>
      <c r="M268" s="80" t="s">
        <v>381</v>
      </c>
      <c r="N268" s="106" t="s">
        <v>381</v>
      </c>
      <c r="O268" s="106"/>
      <c r="P268" s="90" t="e">
        <f t="shared" si="9"/>
        <v>#VALUE!</v>
      </c>
      <c r="Q268" s="75" t="e">
        <f t="shared" si="8"/>
        <v>#VALUE!</v>
      </c>
      <c r="R268" s="73"/>
    </row>
    <row r="269" spans="1:18" ht="15">
      <c r="A269" s="83"/>
      <c r="B269" s="112" t="s">
        <v>666</v>
      </c>
      <c r="C269" s="112"/>
      <c r="D269" s="73"/>
      <c r="E269" s="112" t="s">
        <v>667</v>
      </c>
      <c r="F269" s="112"/>
      <c r="G269" s="136" t="s">
        <v>668</v>
      </c>
      <c r="H269" s="136"/>
      <c r="I269" s="136"/>
      <c r="J269" s="111">
        <v>1366</v>
      </c>
      <c r="K269" s="110"/>
      <c r="L269" s="76" t="s">
        <v>381</v>
      </c>
      <c r="M269" s="76" t="s">
        <v>381</v>
      </c>
      <c r="N269" s="110" t="s">
        <v>381</v>
      </c>
      <c r="O269" s="110"/>
      <c r="P269" s="90" t="e">
        <f t="shared" si="9"/>
        <v>#VALUE!</v>
      </c>
      <c r="Q269" s="75" t="e">
        <f t="shared" si="8"/>
        <v>#VALUE!</v>
      </c>
      <c r="R269" s="73"/>
    </row>
    <row r="270" spans="1:18" ht="15">
      <c r="A270" s="83"/>
      <c r="B270" s="73"/>
      <c r="C270" s="112"/>
      <c r="D270" s="112"/>
      <c r="E270" s="117" t="s">
        <v>403</v>
      </c>
      <c r="F270" s="117"/>
      <c r="G270" s="136" t="s">
        <v>404</v>
      </c>
      <c r="H270" s="136"/>
      <c r="I270" s="136"/>
      <c r="J270" s="111">
        <v>1653.25</v>
      </c>
      <c r="K270" s="110"/>
      <c r="L270" s="76" t="s">
        <v>669</v>
      </c>
      <c r="M270" s="76" t="s">
        <v>669</v>
      </c>
      <c r="N270" s="110" t="s">
        <v>670</v>
      </c>
      <c r="O270" s="110"/>
      <c r="P270" s="90">
        <f t="shared" si="9"/>
        <v>301.53334341448664</v>
      </c>
      <c r="Q270" s="75">
        <f t="shared" si="8"/>
        <v>13.473243243243244</v>
      </c>
      <c r="R270" s="73"/>
    </row>
    <row r="271" spans="1:18" ht="15">
      <c r="A271" s="83"/>
      <c r="B271" s="73"/>
      <c r="C271" s="112"/>
      <c r="D271" s="112"/>
      <c r="E271" s="112" t="s">
        <v>405</v>
      </c>
      <c r="F271" s="112"/>
      <c r="G271" s="136" t="s">
        <v>406</v>
      </c>
      <c r="H271" s="136"/>
      <c r="I271" s="136"/>
      <c r="J271" s="111">
        <v>1653.25</v>
      </c>
      <c r="K271" s="110"/>
      <c r="L271" s="76" t="s">
        <v>669</v>
      </c>
      <c r="M271" s="76" t="s">
        <v>669</v>
      </c>
      <c r="N271" s="110" t="s">
        <v>670</v>
      </c>
      <c r="O271" s="110"/>
      <c r="P271" s="90">
        <f t="shared" si="9"/>
        <v>301.53334341448664</v>
      </c>
      <c r="Q271" s="75">
        <f t="shared" si="8"/>
        <v>13.473243243243244</v>
      </c>
      <c r="R271" s="73"/>
    </row>
    <row r="272" spans="1:18" ht="15">
      <c r="A272" s="83"/>
      <c r="B272" s="73"/>
      <c r="C272" s="112"/>
      <c r="D272" s="112"/>
      <c r="E272" s="112" t="s">
        <v>183</v>
      </c>
      <c r="F272" s="112"/>
      <c r="G272" s="112" t="s">
        <v>184</v>
      </c>
      <c r="H272" s="112"/>
      <c r="I272" s="112"/>
      <c r="J272" s="111">
        <v>1653.25</v>
      </c>
      <c r="K272" s="110"/>
      <c r="L272" s="76" t="s">
        <v>669</v>
      </c>
      <c r="M272" s="76" t="s">
        <v>669</v>
      </c>
      <c r="N272" s="110" t="s">
        <v>670</v>
      </c>
      <c r="O272" s="110"/>
      <c r="P272" s="90">
        <f t="shared" si="9"/>
        <v>301.53334341448664</v>
      </c>
      <c r="Q272" s="75">
        <f t="shared" si="8"/>
        <v>13.473243243243244</v>
      </c>
      <c r="R272" s="73"/>
    </row>
    <row r="273" spans="1:18" ht="15">
      <c r="A273" s="83"/>
      <c r="B273" s="114"/>
      <c r="C273" s="114"/>
      <c r="D273" s="73"/>
      <c r="E273" s="114" t="s">
        <v>185</v>
      </c>
      <c r="F273" s="114"/>
      <c r="G273" s="114" t="s">
        <v>186</v>
      </c>
      <c r="H273" s="114"/>
      <c r="I273" s="114"/>
      <c r="J273" s="113">
        <v>1653.25</v>
      </c>
      <c r="K273" s="106"/>
      <c r="L273" s="80" t="s">
        <v>669</v>
      </c>
      <c r="M273" s="80" t="s">
        <v>669</v>
      </c>
      <c r="N273" s="106" t="s">
        <v>670</v>
      </c>
      <c r="O273" s="106"/>
      <c r="P273" s="90">
        <f t="shared" si="9"/>
        <v>301.53334341448664</v>
      </c>
      <c r="Q273" s="75">
        <f t="shared" si="8"/>
        <v>13.473243243243244</v>
      </c>
      <c r="R273" s="73"/>
    </row>
    <row r="274" spans="1:18" ht="15">
      <c r="A274" s="83"/>
      <c r="B274" s="114"/>
      <c r="C274" s="114"/>
      <c r="D274" s="73"/>
      <c r="E274" s="114" t="s">
        <v>187</v>
      </c>
      <c r="F274" s="114"/>
      <c r="G274" s="114" t="s">
        <v>188</v>
      </c>
      <c r="H274" s="114"/>
      <c r="I274" s="114"/>
      <c r="J274" s="113">
        <v>1653.25</v>
      </c>
      <c r="K274" s="106"/>
      <c r="L274" s="80" t="s">
        <v>669</v>
      </c>
      <c r="M274" s="80" t="s">
        <v>669</v>
      </c>
      <c r="N274" s="106" t="s">
        <v>670</v>
      </c>
      <c r="O274" s="106"/>
      <c r="P274" s="90">
        <f t="shared" si="9"/>
        <v>301.53334341448664</v>
      </c>
      <c r="Q274" s="75">
        <f t="shared" si="8"/>
        <v>13.473243243243244</v>
      </c>
      <c r="R274" s="73"/>
    </row>
    <row r="275" spans="1:18" ht="15">
      <c r="A275" s="83"/>
      <c r="B275" s="114"/>
      <c r="C275" s="114"/>
      <c r="D275" s="73"/>
      <c r="E275" s="114" t="s">
        <v>210</v>
      </c>
      <c r="F275" s="114"/>
      <c r="G275" s="114" t="s">
        <v>211</v>
      </c>
      <c r="H275" s="114"/>
      <c r="I275" s="114"/>
      <c r="J275" s="113">
        <v>1653.25</v>
      </c>
      <c r="K275" s="106"/>
      <c r="L275" s="80" t="s">
        <v>671</v>
      </c>
      <c r="M275" s="80" t="s">
        <v>671</v>
      </c>
      <c r="N275" s="106" t="s">
        <v>670</v>
      </c>
      <c r="O275" s="106"/>
      <c r="P275" s="90">
        <f t="shared" si="9"/>
        <v>301.53334341448664</v>
      </c>
      <c r="Q275" s="75">
        <f t="shared" si="8"/>
        <v>55.390000000000008</v>
      </c>
      <c r="R275" s="73"/>
    </row>
    <row r="276" spans="1:18" ht="18" customHeight="1">
      <c r="A276" s="83"/>
      <c r="B276" s="112" t="s">
        <v>672</v>
      </c>
      <c r="C276" s="112"/>
      <c r="D276" s="73"/>
      <c r="E276" s="112" t="s">
        <v>214</v>
      </c>
      <c r="F276" s="112"/>
      <c r="G276" s="112" t="s">
        <v>219</v>
      </c>
      <c r="H276" s="112"/>
      <c r="I276" s="112"/>
      <c r="J276" s="111">
        <v>1653.25</v>
      </c>
      <c r="K276" s="110"/>
      <c r="L276" s="76" t="s">
        <v>574</v>
      </c>
      <c r="M276" s="76" t="s">
        <v>574</v>
      </c>
      <c r="N276" s="110" t="s">
        <v>670</v>
      </c>
      <c r="O276" s="110"/>
      <c r="P276" s="90">
        <f t="shared" si="9"/>
        <v>301.53334341448664</v>
      </c>
      <c r="Q276" s="75">
        <f t="shared" si="8"/>
        <v>71.215714285714299</v>
      </c>
      <c r="R276" s="73"/>
    </row>
    <row r="277" spans="1:18" ht="15">
      <c r="A277" s="83"/>
      <c r="B277" s="112" t="s">
        <v>673</v>
      </c>
      <c r="C277" s="112"/>
      <c r="D277" s="73"/>
      <c r="E277" s="112" t="s">
        <v>251</v>
      </c>
      <c r="F277" s="112"/>
      <c r="G277" s="112" t="s">
        <v>252</v>
      </c>
      <c r="H277" s="112"/>
      <c r="I277" s="112"/>
      <c r="J277" s="110">
        <v>0</v>
      </c>
      <c r="K277" s="110"/>
      <c r="L277" s="76" t="s">
        <v>272</v>
      </c>
      <c r="M277" s="76" t="s">
        <v>272</v>
      </c>
      <c r="N277" s="110" t="s">
        <v>164</v>
      </c>
      <c r="O277" s="110"/>
      <c r="P277" s="90" t="e">
        <f t="shared" si="9"/>
        <v>#DIV/0!</v>
      </c>
      <c r="Q277" s="75">
        <f t="shared" si="8"/>
        <v>0</v>
      </c>
      <c r="R277" s="73"/>
    </row>
    <row r="278" spans="1:18" ht="15">
      <c r="A278" s="83"/>
      <c r="B278" s="114"/>
      <c r="C278" s="114"/>
      <c r="D278" s="73"/>
      <c r="E278" s="114" t="s">
        <v>259</v>
      </c>
      <c r="F278" s="114"/>
      <c r="G278" s="114" t="s">
        <v>260</v>
      </c>
      <c r="H278" s="114"/>
      <c r="I278" s="114"/>
      <c r="J278" s="106">
        <v>0</v>
      </c>
      <c r="K278" s="106"/>
      <c r="L278" s="80" t="s">
        <v>220</v>
      </c>
      <c r="M278" s="80" t="s">
        <v>220</v>
      </c>
      <c r="N278" s="106" t="s">
        <v>164</v>
      </c>
      <c r="O278" s="106"/>
      <c r="P278" s="90" t="e">
        <f t="shared" si="9"/>
        <v>#DIV/0!</v>
      </c>
      <c r="Q278" s="75">
        <f t="shared" si="8"/>
        <v>0</v>
      </c>
      <c r="R278" s="73"/>
    </row>
    <row r="279" spans="1:18" ht="15">
      <c r="A279" s="83"/>
      <c r="B279" s="112" t="s">
        <v>674</v>
      </c>
      <c r="C279" s="112"/>
      <c r="D279" s="73"/>
      <c r="E279" s="112" t="s">
        <v>329</v>
      </c>
      <c r="F279" s="112"/>
      <c r="G279" s="112" t="s">
        <v>330</v>
      </c>
      <c r="H279" s="112"/>
      <c r="I279" s="112"/>
      <c r="J279" s="110">
        <v>0</v>
      </c>
      <c r="K279" s="110"/>
      <c r="L279" s="76" t="s">
        <v>220</v>
      </c>
      <c r="M279" s="76" t="s">
        <v>220</v>
      </c>
      <c r="N279" s="110" t="s">
        <v>164</v>
      </c>
      <c r="O279" s="110"/>
      <c r="P279" s="90" t="e">
        <f t="shared" si="9"/>
        <v>#DIV/0!</v>
      </c>
      <c r="Q279" s="75">
        <f t="shared" si="8"/>
        <v>0</v>
      </c>
      <c r="R279" s="73"/>
    </row>
    <row r="280" spans="1:18" ht="15">
      <c r="A280" s="83"/>
      <c r="B280" s="114"/>
      <c r="C280" s="114"/>
      <c r="D280" s="73"/>
      <c r="E280" s="114" t="s">
        <v>332</v>
      </c>
      <c r="F280" s="114"/>
      <c r="G280" s="114" t="s">
        <v>333</v>
      </c>
      <c r="H280" s="114"/>
      <c r="I280" s="114"/>
      <c r="J280" s="106">
        <v>0</v>
      </c>
      <c r="K280" s="106"/>
      <c r="L280" s="80" t="s">
        <v>675</v>
      </c>
      <c r="M280" s="80" t="s">
        <v>675</v>
      </c>
      <c r="N280" s="106" t="s">
        <v>164</v>
      </c>
      <c r="O280" s="106"/>
      <c r="P280" s="90" t="e">
        <f t="shared" si="9"/>
        <v>#DIV/0!</v>
      </c>
      <c r="Q280" s="75">
        <f t="shared" si="8"/>
        <v>0</v>
      </c>
      <c r="R280" s="73"/>
    </row>
    <row r="281" spans="1:18" ht="15">
      <c r="A281" s="83"/>
      <c r="B281" s="112" t="s">
        <v>676</v>
      </c>
      <c r="C281" s="112"/>
      <c r="D281" s="73"/>
      <c r="E281" s="112" t="s">
        <v>346</v>
      </c>
      <c r="F281" s="112"/>
      <c r="G281" s="112" t="s">
        <v>677</v>
      </c>
      <c r="H281" s="112"/>
      <c r="I281" s="112"/>
      <c r="J281" s="110">
        <v>0</v>
      </c>
      <c r="K281" s="110"/>
      <c r="L281" s="76" t="s">
        <v>675</v>
      </c>
      <c r="M281" s="76" t="s">
        <v>675</v>
      </c>
      <c r="N281" s="110" t="s">
        <v>164</v>
      </c>
      <c r="O281" s="110"/>
      <c r="P281" s="90" t="e">
        <f t="shared" si="9"/>
        <v>#DIV/0!</v>
      </c>
      <c r="Q281" s="75">
        <f t="shared" si="8"/>
        <v>0</v>
      </c>
      <c r="R281" s="73"/>
    </row>
    <row r="282" spans="1:18" ht="15">
      <c r="A282" s="83"/>
      <c r="B282" s="73"/>
      <c r="C282" s="112"/>
      <c r="D282" s="112"/>
      <c r="E282" s="117" t="s">
        <v>678</v>
      </c>
      <c r="F282" s="117"/>
      <c r="G282" s="112" t="s">
        <v>679</v>
      </c>
      <c r="H282" s="112"/>
      <c r="I282" s="112"/>
      <c r="J282" s="110">
        <v>0</v>
      </c>
      <c r="K282" s="110"/>
      <c r="L282" s="76" t="s">
        <v>201</v>
      </c>
      <c r="M282" s="76" t="s">
        <v>201</v>
      </c>
      <c r="N282" s="110" t="s">
        <v>164</v>
      </c>
      <c r="O282" s="110"/>
      <c r="P282" s="90" t="e">
        <f t="shared" si="9"/>
        <v>#DIV/0!</v>
      </c>
      <c r="Q282" s="75">
        <f t="shared" si="8"/>
        <v>0</v>
      </c>
      <c r="R282" s="73"/>
    </row>
    <row r="283" spans="1:18" ht="15">
      <c r="A283" s="83"/>
      <c r="B283" s="73"/>
      <c r="C283" s="112"/>
      <c r="D283" s="112"/>
      <c r="E283" s="112" t="s">
        <v>680</v>
      </c>
      <c r="F283" s="112"/>
      <c r="G283" s="112" t="s">
        <v>681</v>
      </c>
      <c r="H283" s="112"/>
      <c r="I283" s="112"/>
      <c r="J283" s="110">
        <v>0</v>
      </c>
      <c r="K283" s="110"/>
      <c r="L283" s="76" t="s">
        <v>201</v>
      </c>
      <c r="M283" s="76" t="s">
        <v>201</v>
      </c>
      <c r="N283" s="110" t="s">
        <v>164</v>
      </c>
      <c r="O283" s="110"/>
      <c r="P283" s="90" t="e">
        <f t="shared" si="9"/>
        <v>#DIV/0!</v>
      </c>
      <c r="Q283" s="75">
        <f t="shared" si="8"/>
        <v>0</v>
      </c>
      <c r="R283" s="73"/>
    </row>
    <row r="284" spans="1:18" ht="15">
      <c r="A284" s="83"/>
      <c r="B284" s="73"/>
      <c r="C284" s="112"/>
      <c r="D284" s="112"/>
      <c r="E284" s="112" t="s">
        <v>183</v>
      </c>
      <c r="F284" s="112"/>
      <c r="G284" s="136" t="s">
        <v>184</v>
      </c>
      <c r="H284" s="136"/>
      <c r="I284" s="136"/>
      <c r="J284" s="110">
        <v>0</v>
      </c>
      <c r="K284" s="110"/>
      <c r="L284" s="76" t="s">
        <v>201</v>
      </c>
      <c r="M284" s="76" t="s">
        <v>201</v>
      </c>
      <c r="N284" s="110" t="s">
        <v>164</v>
      </c>
      <c r="O284" s="110"/>
      <c r="P284" s="90" t="e">
        <f t="shared" si="9"/>
        <v>#DIV/0!</v>
      </c>
      <c r="Q284" s="75">
        <f t="shared" si="8"/>
        <v>0</v>
      </c>
      <c r="R284" s="73"/>
    </row>
    <row r="285" spans="1:18" ht="15">
      <c r="A285" s="83"/>
      <c r="B285" s="114"/>
      <c r="C285" s="114"/>
      <c r="D285" s="73"/>
      <c r="E285" s="114" t="s">
        <v>185</v>
      </c>
      <c r="F285" s="114"/>
      <c r="G285" s="138" t="s">
        <v>186</v>
      </c>
      <c r="H285" s="138"/>
      <c r="I285" s="138"/>
      <c r="J285" s="106">
        <v>0</v>
      </c>
      <c r="K285" s="106"/>
      <c r="L285" s="80" t="s">
        <v>201</v>
      </c>
      <c r="M285" s="80" t="s">
        <v>201</v>
      </c>
      <c r="N285" s="106" t="s">
        <v>164</v>
      </c>
      <c r="O285" s="106"/>
      <c r="P285" s="90" t="e">
        <f t="shared" si="9"/>
        <v>#DIV/0!</v>
      </c>
      <c r="Q285" s="75">
        <f t="shared" si="8"/>
        <v>0</v>
      </c>
      <c r="R285" s="73"/>
    </row>
    <row r="286" spans="1:18" ht="15">
      <c r="A286" s="83"/>
      <c r="B286" s="114"/>
      <c r="C286" s="114"/>
      <c r="D286" s="73"/>
      <c r="E286" s="114" t="s">
        <v>187</v>
      </c>
      <c r="F286" s="114"/>
      <c r="G286" s="138" t="s">
        <v>188</v>
      </c>
      <c r="H286" s="138"/>
      <c r="I286" s="138"/>
      <c r="J286" s="106">
        <v>0</v>
      </c>
      <c r="K286" s="106"/>
      <c r="L286" s="80" t="s">
        <v>201</v>
      </c>
      <c r="M286" s="80" t="s">
        <v>201</v>
      </c>
      <c r="N286" s="106" t="s">
        <v>164</v>
      </c>
      <c r="O286" s="106"/>
      <c r="P286" s="90" t="e">
        <f t="shared" si="9"/>
        <v>#DIV/0!</v>
      </c>
      <c r="Q286" s="75">
        <f t="shared" si="8"/>
        <v>0</v>
      </c>
      <c r="R286" s="73"/>
    </row>
    <row r="287" spans="1:18" ht="15">
      <c r="A287" s="83"/>
      <c r="B287" s="114"/>
      <c r="C287" s="114"/>
      <c r="D287" s="73"/>
      <c r="E287" s="114" t="s">
        <v>332</v>
      </c>
      <c r="F287" s="114"/>
      <c r="G287" s="138" t="s">
        <v>333</v>
      </c>
      <c r="H287" s="138"/>
      <c r="I287" s="138"/>
      <c r="J287" s="106">
        <v>0</v>
      </c>
      <c r="K287" s="106"/>
      <c r="L287" s="80" t="s">
        <v>201</v>
      </c>
      <c r="M287" s="80" t="s">
        <v>201</v>
      </c>
      <c r="N287" s="106" t="s">
        <v>164</v>
      </c>
      <c r="O287" s="106"/>
      <c r="P287" s="90" t="e">
        <f t="shared" si="9"/>
        <v>#DIV/0!</v>
      </c>
      <c r="Q287" s="75">
        <f t="shared" si="8"/>
        <v>0</v>
      </c>
      <c r="R287" s="73"/>
    </row>
    <row r="288" spans="1:18" ht="15">
      <c r="A288" s="83"/>
      <c r="B288" s="112" t="s">
        <v>682</v>
      </c>
      <c r="C288" s="112"/>
      <c r="D288" s="73"/>
      <c r="E288" s="112" t="s">
        <v>346</v>
      </c>
      <c r="F288" s="112"/>
      <c r="G288" s="136" t="s">
        <v>333</v>
      </c>
      <c r="H288" s="136"/>
      <c r="I288" s="136"/>
      <c r="J288" s="110">
        <v>0</v>
      </c>
      <c r="K288" s="110"/>
      <c r="L288" s="76" t="s">
        <v>201</v>
      </c>
      <c r="M288" s="76" t="s">
        <v>201</v>
      </c>
      <c r="N288" s="110" t="s">
        <v>164</v>
      </c>
      <c r="O288" s="110"/>
      <c r="P288" s="90" t="e">
        <f t="shared" si="9"/>
        <v>#DIV/0!</v>
      </c>
      <c r="Q288" s="75">
        <f t="shared" si="8"/>
        <v>0</v>
      </c>
      <c r="R288" s="73"/>
    </row>
    <row r="289" spans="1:18" ht="15">
      <c r="A289" s="83"/>
      <c r="B289" s="73"/>
      <c r="C289" s="112"/>
      <c r="D289" s="112"/>
      <c r="E289" s="117" t="s">
        <v>683</v>
      </c>
      <c r="F289" s="117"/>
      <c r="G289" s="136" t="s">
        <v>684</v>
      </c>
      <c r="H289" s="136"/>
      <c r="I289" s="136"/>
      <c r="J289" s="110">
        <v>0</v>
      </c>
      <c r="K289" s="110"/>
      <c r="L289" s="76" t="s">
        <v>685</v>
      </c>
      <c r="M289" s="76" t="s">
        <v>685</v>
      </c>
      <c r="N289" s="110" t="s">
        <v>164</v>
      </c>
      <c r="O289" s="110"/>
      <c r="P289" s="90" t="e">
        <f t="shared" si="9"/>
        <v>#DIV/0!</v>
      </c>
      <c r="Q289" s="75">
        <f t="shared" si="8"/>
        <v>0</v>
      </c>
      <c r="R289" s="73"/>
    </row>
    <row r="290" spans="1:18" ht="15">
      <c r="A290" s="83"/>
      <c r="B290" s="73"/>
      <c r="C290" s="112"/>
      <c r="D290" s="112"/>
      <c r="E290" s="112" t="s">
        <v>686</v>
      </c>
      <c r="F290" s="112"/>
      <c r="G290" s="136" t="s">
        <v>687</v>
      </c>
      <c r="H290" s="136"/>
      <c r="I290" s="136"/>
      <c r="J290" s="110">
        <v>0</v>
      </c>
      <c r="K290" s="110"/>
      <c r="L290" s="76" t="s">
        <v>685</v>
      </c>
      <c r="M290" s="76" t="s">
        <v>685</v>
      </c>
      <c r="N290" s="110" t="s">
        <v>164</v>
      </c>
      <c r="O290" s="110"/>
      <c r="P290" s="90" t="e">
        <f t="shared" si="9"/>
        <v>#DIV/0!</v>
      </c>
      <c r="Q290" s="75">
        <f t="shared" si="8"/>
        <v>0</v>
      </c>
      <c r="R290" s="73"/>
    </row>
    <row r="291" spans="1:18" ht="15">
      <c r="A291" s="83"/>
      <c r="B291" s="73"/>
      <c r="C291" s="112"/>
      <c r="D291" s="112"/>
      <c r="E291" s="112" t="s">
        <v>183</v>
      </c>
      <c r="F291" s="112"/>
      <c r="G291" s="136" t="s">
        <v>184</v>
      </c>
      <c r="H291" s="136"/>
      <c r="I291" s="136"/>
      <c r="J291" s="110">
        <v>0</v>
      </c>
      <c r="K291" s="110"/>
      <c r="L291" s="76" t="s">
        <v>685</v>
      </c>
      <c r="M291" s="76" t="s">
        <v>685</v>
      </c>
      <c r="N291" s="110" t="s">
        <v>164</v>
      </c>
      <c r="O291" s="110"/>
      <c r="P291" s="90" t="e">
        <f t="shared" si="9"/>
        <v>#DIV/0!</v>
      </c>
      <c r="Q291" s="75">
        <f t="shared" si="8"/>
        <v>0</v>
      </c>
      <c r="R291" s="73"/>
    </row>
    <row r="292" spans="1:18" ht="15">
      <c r="A292" s="83"/>
      <c r="B292" s="114"/>
      <c r="C292" s="114"/>
      <c r="D292" s="73"/>
      <c r="E292" s="114" t="s">
        <v>185</v>
      </c>
      <c r="F292" s="114"/>
      <c r="G292" s="138" t="s">
        <v>186</v>
      </c>
      <c r="H292" s="138"/>
      <c r="I292" s="138"/>
      <c r="J292" s="106">
        <v>0</v>
      </c>
      <c r="K292" s="106"/>
      <c r="L292" s="80" t="s">
        <v>685</v>
      </c>
      <c r="M292" s="80" t="s">
        <v>685</v>
      </c>
      <c r="N292" s="106" t="s">
        <v>164</v>
      </c>
      <c r="O292" s="106"/>
      <c r="P292" s="90" t="e">
        <f t="shared" si="9"/>
        <v>#DIV/0!</v>
      </c>
      <c r="Q292" s="75">
        <f t="shared" si="8"/>
        <v>0</v>
      </c>
      <c r="R292" s="73"/>
    </row>
    <row r="293" spans="1:18" ht="15">
      <c r="A293" s="83"/>
      <c r="B293" s="114"/>
      <c r="C293" s="114"/>
      <c r="D293" s="73"/>
      <c r="E293" s="114" t="s">
        <v>187</v>
      </c>
      <c r="F293" s="114"/>
      <c r="G293" s="138" t="s">
        <v>188</v>
      </c>
      <c r="H293" s="138"/>
      <c r="I293" s="138"/>
      <c r="J293" s="106">
        <v>0</v>
      </c>
      <c r="K293" s="106"/>
      <c r="L293" s="80" t="s">
        <v>685</v>
      </c>
      <c r="M293" s="80" t="s">
        <v>685</v>
      </c>
      <c r="N293" s="106" t="s">
        <v>164</v>
      </c>
      <c r="O293" s="106"/>
      <c r="P293" s="90" t="e">
        <f t="shared" si="9"/>
        <v>#DIV/0!</v>
      </c>
      <c r="Q293" s="75">
        <f t="shared" si="8"/>
        <v>0</v>
      </c>
      <c r="R293" s="73"/>
    </row>
    <row r="294" spans="1:18" ht="15">
      <c r="A294" s="83"/>
      <c r="B294" s="114"/>
      <c r="C294" s="114"/>
      <c r="D294" s="73"/>
      <c r="E294" s="114" t="s">
        <v>210</v>
      </c>
      <c r="F294" s="114"/>
      <c r="G294" s="138" t="s">
        <v>211</v>
      </c>
      <c r="H294" s="138"/>
      <c r="I294" s="138"/>
      <c r="J294" s="106">
        <v>0</v>
      </c>
      <c r="K294" s="106"/>
      <c r="L294" s="80" t="s">
        <v>685</v>
      </c>
      <c r="M294" s="80" t="s">
        <v>685</v>
      </c>
      <c r="N294" s="106" t="s">
        <v>164</v>
      </c>
      <c r="O294" s="106"/>
      <c r="P294" s="90" t="e">
        <f t="shared" si="9"/>
        <v>#DIV/0!</v>
      </c>
      <c r="Q294" s="75">
        <f t="shared" si="8"/>
        <v>0</v>
      </c>
      <c r="R294" s="73"/>
    </row>
    <row r="295" spans="1:18" ht="15">
      <c r="A295" s="83"/>
      <c r="B295" s="112" t="s">
        <v>688</v>
      </c>
      <c r="C295" s="112"/>
      <c r="D295" s="73"/>
      <c r="E295" s="112" t="s">
        <v>234</v>
      </c>
      <c r="F295" s="112"/>
      <c r="G295" s="136" t="s">
        <v>238</v>
      </c>
      <c r="H295" s="136"/>
      <c r="I295" s="136"/>
      <c r="J295" s="110">
        <v>0</v>
      </c>
      <c r="K295" s="110"/>
      <c r="L295" s="76" t="s">
        <v>685</v>
      </c>
      <c r="M295" s="76" t="s">
        <v>685</v>
      </c>
      <c r="N295" s="110" t="s">
        <v>164</v>
      </c>
      <c r="O295" s="110"/>
      <c r="P295" s="90" t="e">
        <f t="shared" si="9"/>
        <v>#DIV/0!</v>
      </c>
      <c r="Q295" s="75">
        <f t="shared" si="8"/>
        <v>0</v>
      </c>
      <c r="R295" s="73"/>
    </row>
    <row r="296" spans="1:18" ht="32">
      <c r="A296" s="84"/>
      <c r="B296" s="77"/>
      <c r="C296" s="120"/>
      <c r="D296" s="120"/>
      <c r="E296" s="120" t="s">
        <v>689</v>
      </c>
      <c r="F296" s="120"/>
      <c r="G296" s="139" t="s">
        <v>690</v>
      </c>
      <c r="H296" s="139"/>
      <c r="I296" s="139"/>
      <c r="J296" s="121">
        <v>60436.72</v>
      </c>
      <c r="K296" s="122"/>
      <c r="L296" s="78" t="s">
        <v>691</v>
      </c>
      <c r="M296" s="78" t="s">
        <v>691</v>
      </c>
      <c r="N296" s="122" t="s">
        <v>692</v>
      </c>
      <c r="O296" s="122"/>
      <c r="P296" s="90">
        <f t="shared" si="9"/>
        <v>28.793207176034695</v>
      </c>
      <c r="Q296" s="79">
        <f t="shared" si="8"/>
        <v>10.404585949177877</v>
      </c>
      <c r="R296" s="73"/>
    </row>
    <row r="297" spans="1:18" ht="15">
      <c r="A297" s="83"/>
      <c r="B297" s="73"/>
      <c r="C297" s="112"/>
      <c r="D297" s="112"/>
      <c r="E297" s="117" t="s">
        <v>446</v>
      </c>
      <c r="F297" s="117"/>
      <c r="G297" s="112" t="s">
        <v>447</v>
      </c>
      <c r="H297" s="112"/>
      <c r="I297" s="112"/>
      <c r="J297" s="110">
        <v>0</v>
      </c>
      <c r="K297" s="110"/>
      <c r="L297" s="76" t="s">
        <v>693</v>
      </c>
      <c r="M297" s="76" t="s">
        <v>693</v>
      </c>
      <c r="N297" s="110" t="s">
        <v>693</v>
      </c>
      <c r="O297" s="110"/>
      <c r="P297" s="90" t="e">
        <f t="shared" si="9"/>
        <v>#DIV/0!</v>
      </c>
      <c r="Q297" s="75">
        <f t="shared" si="8"/>
        <v>100</v>
      </c>
      <c r="R297" s="73"/>
    </row>
    <row r="298" spans="1:18" ht="15">
      <c r="A298" s="83"/>
      <c r="B298" s="73"/>
      <c r="C298" s="112"/>
      <c r="D298" s="112"/>
      <c r="E298" s="112" t="s">
        <v>450</v>
      </c>
      <c r="F298" s="112"/>
      <c r="G298" s="112" t="s">
        <v>451</v>
      </c>
      <c r="H298" s="112"/>
      <c r="I298" s="112"/>
      <c r="J298" s="110">
        <v>0</v>
      </c>
      <c r="K298" s="110"/>
      <c r="L298" s="76" t="s">
        <v>693</v>
      </c>
      <c r="M298" s="76" t="s">
        <v>693</v>
      </c>
      <c r="N298" s="110" t="s">
        <v>693</v>
      </c>
      <c r="O298" s="110"/>
      <c r="P298" s="90" t="e">
        <f t="shared" si="9"/>
        <v>#DIV/0!</v>
      </c>
      <c r="Q298" s="75">
        <f t="shared" si="8"/>
        <v>100</v>
      </c>
      <c r="R298" s="73"/>
    </row>
    <row r="299" spans="1:18" ht="15">
      <c r="A299" s="83"/>
      <c r="B299" s="73"/>
      <c r="C299" s="112"/>
      <c r="D299" s="112"/>
      <c r="E299" s="112" t="s">
        <v>183</v>
      </c>
      <c r="F299" s="112"/>
      <c r="G299" s="112" t="s">
        <v>184</v>
      </c>
      <c r="H299" s="112"/>
      <c r="I299" s="112"/>
      <c r="J299" s="110">
        <v>0</v>
      </c>
      <c r="K299" s="110"/>
      <c r="L299" s="76" t="s">
        <v>693</v>
      </c>
      <c r="M299" s="76" t="s">
        <v>693</v>
      </c>
      <c r="N299" s="110" t="s">
        <v>693</v>
      </c>
      <c r="O299" s="110"/>
      <c r="P299" s="90" t="e">
        <f t="shared" si="9"/>
        <v>#DIV/0!</v>
      </c>
      <c r="Q299" s="75">
        <f t="shared" si="8"/>
        <v>100</v>
      </c>
      <c r="R299" s="73"/>
    </row>
    <row r="300" spans="1:18" ht="15">
      <c r="A300" s="83"/>
      <c r="B300" s="114"/>
      <c r="C300" s="114"/>
      <c r="D300" s="73"/>
      <c r="E300" s="114" t="s">
        <v>185</v>
      </c>
      <c r="F300" s="114"/>
      <c r="G300" s="114" t="s">
        <v>186</v>
      </c>
      <c r="H300" s="114"/>
      <c r="I300" s="114"/>
      <c r="J300" s="106">
        <v>0</v>
      </c>
      <c r="K300" s="106"/>
      <c r="L300" s="80" t="s">
        <v>693</v>
      </c>
      <c r="M300" s="80" t="s">
        <v>693</v>
      </c>
      <c r="N300" s="106" t="s">
        <v>693</v>
      </c>
      <c r="O300" s="106"/>
      <c r="P300" s="90" t="e">
        <f t="shared" si="9"/>
        <v>#DIV/0!</v>
      </c>
      <c r="Q300" s="75">
        <f t="shared" si="8"/>
        <v>100</v>
      </c>
      <c r="R300" s="73"/>
    </row>
    <row r="301" spans="1:18" ht="15">
      <c r="A301" s="83"/>
      <c r="B301" s="114"/>
      <c r="C301" s="114"/>
      <c r="D301" s="73"/>
      <c r="E301" s="114" t="s">
        <v>187</v>
      </c>
      <c r="F301" s="114"/>
      <c r="G301" s="114" t="s">
        <v>188</v>
      </c>
      <c r="H301" s="114"/>
      <c r="I301" s="114"/>
      <c r="J301" s="106">
        <v>0</v>
      </c>
      <c r="K301" s="106"/>
      <c r="L301" s="80" t="s">
        <v>693</v>
      </c>
      <c r="M301" s="80" t="s">
        <v>693</v>
      </c>
      <c r="N301" s="106" t="s">
        <v>693</v>
      </c>
      <c r="O301" s="106"/>
      <c r="P301" s="90" t="e">
        <f t="shared" si="9"/>
        <v>#DIV/0!</v>
      </c>
      <c r="Q301" s="75">
        <f t="shared" si="8"/>
        <v>100</v>
      </c>
      <c r="R301" s="83"/>
    </row>
    <row r="302" spans="1:18" ht="15">
      <c r="A302" s="83"/>
      <c r="B302" s="114"/>
      <c r="C302" s="114"/>
      <c r="D302" s="73"/>
      <c r="E302" s="114" t="s">
        <v>259</v>
      </c>
      <c r="F302" s="114"/>
      <c r="G302" s="138" t="s">
        <v>260</v>
      </c>
      <c r="H302" s="138"/>
      <c r="I302" s="138"/>
      <c r="J302" s="106">
        <v>0</v>
      </c>
      <c r="K302" s="106"/>
      <c r="L302" s="80" t="s">
        <v>694</v>
      </c>
      <c r="M302" s="80" t="s">
        <v>694</v>
      </c>
      <c r="N302" s="106" t="s">
        <v>694</v>
      </c>
      <c r="O302" s="106"/>
      <c r="P302" s="90" t="e">
        <f t="shared" si="9"/>
        <v>#DIV/0!</v>
      </c>
      <c r="Q302" s="75">
        <f t="shared" si="8"/>
        <v>100</v>
      </c>
      <c r="R302" s="83"/>
    </row>
    <row r="303" spans="1:18" ht="15">
      <c r="A303" s="83"/>
      <c r="B303" s="112" t="s">
        <v>695</v>
      </c>
      <c r="C303" s="112"/>
      <c r="D303" s="73"/>
      <c r="E303" s="112" t="s">
        <v>264</v>
      </c>
      <c r="F303" s="112"/>
      <c r="G303" s="136" t="s">
        <v>696</v>
      </c>
      <c r="H303" s="136"/>
      <c r="I303" s="136"/>
      <c r="J303" s="110">
        <v>0</v>
      </c>
      <c r="K303" s="110"/>
      <c r="L303" s="76" t="s">
        <v>694</v>
      </c>
      <c r="M303" s="76" t="s">
        <v>694</v>
      </c>
      <c r="N303" s="110" t="s">
        <v>694</v>
      </c>
      <c r="O303" s="110"/>
      <c r="P303" s="90" t="e">
        <f t="shared" si="9"/>
        <v>#DIV/0!</v>
      </c>
      <c r="Q303" s="75">
        <f t="shared" si="8"/>
        <v>100</v>
      </c>
      <c r="R303" s="83"/>
    </row>
    <row r="304" spans="1:18" ht="15">
      <c r="A304" s="83"/>
      <c r="B304" s="114"/>
      <c r="C304" s="114"/>
      <c r="D304" s="73"/>
      <c r="E304" s="114" t="s">
        <v>332</v>
      </c>
      <c r="F304" s="114"/>
      <c r="G304" s="138" t="s">
        <v>333</v>
      </c>
      <c r="H304" s="138"/>
      <c r="I304" s="138"/>
      <c r="J304" s="106">
        <v>0</v>
      </c>
      <c r="K304" s="106"/>
      <c r="L304" s="80" t="s">
        <v>239</v>
      </c>
      <c r="M304" s="80" t="s">
        <v>239</v>
      </c>
      <c r="N304" s="106" t="s">
        <v>239</v>
      </c>
      <c r="O304" s="106"/>
      <c r="P304" s="90" t="e">
        <f t="shared" si="9"/>
        <v>#DIV/0!</v>
      </c>
      <c r="Q304" s="75">
        <f t="shared" si="8"/>
        <v>100</v>
      </c>
      <c r="R304" s="83"/>
    </row>
    <row r="305" spans="1:18" ht="15">
      <c r="A305" s="83"/>
      <c r="B305" s="112" t="s">
        <v>697</v>
      </c>
      <c r="C305" s="112"/>
      <c r="D305" s="73"/>
      <c r="E305" s="112" t="s">
        <v>341</v>
      </c>
      <c r="F305" s="112"/>
      <c r="G305" s="136" t="s">
        <v>698</v>
      </c>
      <c r="H305" s="136"/>
      <c r="I305" s="136"/>
      <c r="J305" s="110">
        <v>0</v>
      </c>
      <c r="K305" s="110"/>
      <c r="L305" s="76" t="s">
        <v>239</v>
      </c>
      <c r="M305" s="76" t="s">
        <v>239</v>
      </c>
      <c r="N305" s="110" t="s">
        <v>239</v>
      </c>
      <c r="O305" s="110"/>
      <c r="P305" s="90" t="e">
        <f t="shared" si="9"/>
        <v>#DIV/0!</v>
      </c>
      <c r="Q305" s="75">
        <f t="shared" si="8"/>
        <v>100</v>
      </c>
      <c r="R305" s="83"/>
    </row>
    <row r="306" spans="1:18" ht="15">
      <c r="A306" s="83"/>
      <c r="B306" s="73"/>
      <c r="C306" s="112"/>
      <c r="D306" s="112"/>
      <c r="E306" s="117" t="s">
        <v>587</v>
      </c>
      <c r="F306" s="117"/>
      <c r="G306" s="136" t="s">
        <v>588</v>
      </c>
      <c r="H306" s="136"/>
      <c r="I306" s="136"/>
      <c r="J306" s="110">
        <v>0</v>
      </c>
      <c r="K306" s="110"/>
      <c r="L306" s="76" t="s">
        <v>699</v>
      </c>
      <c r="M306" s="76" t="s">
        <v>699</v>
      </c>
      <c r="N306" s="110" t="s">
        <v>164</v>
      </c>
      <c r="O306" s="110"/>
      <c r="P306" s="90" t="e">
        <f t="shared" si="9"/>
        <v>#DIV/0!</v>
      </c>
      <c r="Q306" s="75">
        <f t="shared" si="8"/>
        <v>0</v>
      </c>
      <c r="R306" s="83"/>
    </row>
    <row r="307" spans="1:18" ht="15">
      <c r="A307" s="83"/>
      <c r="B307" s="73"/>
      <c r="C307" s="112"/>
      <c r="D307" s="112"/>
      <c r="E307" s="112" t="s">
        <v>590</v>
      </c>
      <c r="F307" s="112"/>
      <c r="G307" s="136" t="s">
        <v>591</v>
      </c>
      <c r="H307" s="136"/>
      <c r="I307" s="136"/>
      <c r="J307" s="110">
        <v>0</v>
      </c>
      <c r="K307" s="110"/>
      <c r="L307" s="76" t="s">
        <v>699</v>
      </c>
      <c r="M307" s="76" t="s">
        <v>699</v>
      </c>
      <c r="N307" s="110" t="s">
        <v>164</v>
      </c>
      <c r="O307" s="110"/>
      <c r="P307" s="90" t="e">
        <f t="shared" si="9"/>
        <v>#DIV/0!</v>
      </c>
      <c r="Q307" s="75">
        <f t="shared" si="8"/>
        <v>0</v>
      </c>
      <c r="R307" s="83"/>
    </row>
    <row r="308" spans="1:18" ht="15">
      <c r="A308" s="83"/>
      <c r="B308" s="73"/>
      <c r="C308" s="112"/>
      <c r="D308" s="112"/>
      <c r="E308" s="112" t="s">
        <v>183</v>
      </c>
      <c r="F308" s="112"/>
      <c r="G308" s="136" t="s">
        <v>184</v>
      </c>
      <c r="H308" s="136"/>
      <c r="I308" s="136"/>
      <c r="J308" s="110">
        <v>0</v>
      </c>
      <c r="K308" s="110"/>
      <c r="L308" s="76" t="s">
        <v>699</v>
      </c>
      <c r="M308" s="76" t="s">
        <v>699</v>
      </c>
      <c r="N308" s="110" t="s">
        <v>164</v>
      </c>
      <c r="O308" s="110"/>
      <c r="P308" s="90" t="e">
        <f t="shared" si="9"/>
        <v>#DIV/0!</v>
      </c>
      <c r="Q308" s="75">
        <f t="shared" si="8"/>
        <v>0</v>
      </c>
      <c r="R308" s="83"/>
    </row>
    <row r="309" spans="1:18" ht="15">
      <c r="A309" s="83"/>
      <c r="B309" s="114"/>
      <c r="C309" s="114"/>
      <c r="D309" s="73"/>
      <c r="E309" s="114" t="s">
        <v>185</v>
      </c>
      <c r="F309" s="114"/>
      <c r="G309" s="138" t="s">
        <v>186</v>
      </c>
      <c r="H309" s="138"/>
      <c r="I309" s="138"/>
      <c r="J309" s="106">
        <v>0</v>
      </c>
      <c r="K309" s="106"/>
      <c r="L309" s="80" t="s">
        <v>699</v>
      </c>
      <c r="M309" s="80" t="s">
        <v>699</v>
      </c>
      <c r="N309" s="106" t="s">
        <v>164</v>
      </c>
      <c r="O309" s="106"/>
      <c r="P309" s="90" t="e">
        <f t="shared" si="9"/>
        <v>#DIV/0!</v>
      </c>
      <c r="Q309" s="75">
        <f t="shared" si="8"/>
        <v>0</v>
      </c>
      <c r="R309" s="83"/>
    </row>
    <row r="310" spans="1:18" ht="15">
      <c r="A310" s="83"/>
      <c r="B310" s="114"/>
      <c r="C310" s="114"/>
      <c r="D310" s="73"/>
      <c r="E310" s="114" t="s">
        <v>187</v>
      </c>
      <c r="F310" s="114"/>
      <c r="G310" s="138" t="s">
        <v>188</v>
      </c>
      <c r="H310" s="138"/>
      <c r="I310" s="138"/>
      <c r="J310" s="106">
        <v>0</v>
      </c>
      <c r="K310" s="106"/>
      <c r="L310" s="80" t="s">
        <v>699</v>
      </c>
      <c r="M310" s="80" t="s">
        <v>699</v>
      </c>
      <c r="N310" s="106" t="s">
        <v>164</v>
      </c>
      <c r="O310" s="106"/>
      <c r="P310" s="90" t="e">
        <f t="shared" si="9"/>
        <v>#DIV/0!</v>
      </c>
      <c r="Q310" s="75">
        <f t="shared" si="8"/>
        <v>0</v>
      </c>
      <c r="R310" s="83"/>
    </row>
    <row r="311" spans="1:18" ht="15">
      <c r="A311" s="83"/>
      <c r="B311" s="114"/>
      <c r="C311" s="114"/>
      <c r="D311" s="73"/>
      <c r="E311" s="114" t="s">
        <v>332</v>
      </c>
      <c r="F311" s="114"/>
      <c r="G311" s="138" t="s">
        <v>333</v>
      </c>
      <c r="H311" s="138"/>
      <c r="I311" s="138"/>
      <c r="J311" s="106">
        <v>0</v>
      </c>
      <c r="K311" s="106"/>
      <c r="L311" s="80" t="s">
        <v>699</v>
      </c>
      <c r="M311" s="80" t="s">
        <v>699</v>
      </c>
      <c r="N311" s="106" t="s">
        <v>164</v>
      </c>
      <c r="O311" s="106"/>
      <c r="P311" s="90" t="e">
        <f t="shared" si="9"/>
        <v>#DIV/0!</v>
      </c>
      <c r="Q311" s="75">
        <f t="shared" si="8"/>
        <v>0</v>
      </c>
      <c r="R311" s="83"/>
    </row>
    <row r="312" spans="1:18" ht="15">
      <c r="A312" s="83"/>
      <c r="B312" s="112" t="s">
        <v>700</v>
      </c>
      <c r="C312" s="112"/>
      <c r="D312" s="73"/>
      <c r="E312" s="112" t="s">
        <v>346</v>
      </c>
      <c r="F312" s="112"/>
      <c r="G312" s="136" t="s">
        <v>333</v>
      </c>
      <c r="H312" s="136"/>
      <c r="I312" s="136"/>
      <c r="J312" s="110">
        <v>0</v>
      </c>
      <c r="K312" s="110"/>
      <c r="L312" s="76" t="s">
        <v>699</v>
      </c>
      <c r="M312" s="76" t="s">
        <v>699</v>
      </c>
      <c r="N312" s="110" t="s">
        <v>164</v>
      </c>
      <c r="O312" s="110"/>
      <c r="P312" s="90" t="e">
        <f t="shared" si="9"/>
        <v>#DIV/0!</v>
      </c>
      <c r="Q312" s="75">
        <f t="shared" si="8"/>
        <v>0</v>
      </c>
      <c r="R312" s="83"/>
    </row>
    <row r="313" spans="1:18" ht="15">
      <c r="A313" s="83"/>
      <c r="B313" s="73"/>
      <c r="C313" s="112"/>
      <c r="D313" s="112"/>
      <c r="E313" s="117" t="s">
        <v>179</v>
      </c>
      <c r="F313" s="117"/>
      <c r="G313" s="136" t="s">
        <v>180</v>
      </c>
      <c r="H313" s="136"/>
      <c r="I313" s="136"/>
      <c r="J313" s="111">
        <v>60436.72</v>
      </c>
      <c r="K313" s="110"/>
      <c r="L313" s="76" t="s">
        <v>701</v>
      </c>
      <c r="M313" s="76" t="s">
        <v>701</v>
      </c>
      <c r="N313" s="110" t="s">
        <v>702</v>
      </c>
      <c r="O313" s="110"/>
      <c r="P313" s="90">
        <f t="shared" si="9"/>
        <v>4.6688006893822163</v>
      </c>
      <c r="Q313" s="75">
        <f t="shared" si="8"/>
        <v>1.8488206001834624</v>
      </c>
      <c r="R313" s="83"/>
    </row>
    <row r="314" spans="1:18" ht="15">
      <c r="A314" s="83"/>
      <c r="B314" s="73"/>
      <c r="C314" s="112"/>
      <c r="D314" s="112"/>
      <c r="E314" s="112" t="s">
        <v>498</v>
      </c>
      <c r="F314" s="112"/>
      <c r="G314" s="112" t="s">
        <v>499</v>
      </c>
      <c r="H314" s="112"/>
      <c r="I314" s="112"/>
      <c r="J314" s="111">
        <v>60436.72</v>
      </c>
      <c r="K314" s="110"/>
      <c r="L314" s="76" t="s">
        <v>701</v>
      </c>
      <c r="M314" s="76" t="s">
        <v>701</v>
      </c>
      <c r="N314" s="110" t="s">
        <v>702</v>
      </c>
      <c r="O314" s="110"/>
      <c r="P314" s="90">
        <f t="shared" si="9"/>
        <v>4.6688006893822163</v>
      </c>
      <c r="Q314" s="75">
        <f t="shared" si="8"/>
        <v>1.8488206001834624</v>
      </c>
      <c r="R314" s="83"/>
    </row>
    <row r="315" spans="1:18" ht="15">
      <c r="A315" s="83"/>
      <c r="B315" s="73"/>
      <c r="C315" s="112"/>
      <c r="D315" s="112"/>
      <c r="E315" s="112" t="s">
        <v>183</v>
      </c>
      <c r="F315" s="112"/>
      <c r="G315" s="112" t="s">
        <v>184</v>
      </c>
      <c r="H315" s="112"/>
      <c r="I315" s="112"/>
      <c r="J315" s="111">
        <v>60436.72</v>
      </c>
      <c r="K315" s="110"/>
      <c r="L315" s="76" t="s">
        <v>701</v>
      </c>
      <c r="M315" s="76" t="s">
        <v>701</v>
      </c>
      <c r="N315" s="110" t="s">
        <v>702</v>
      </c>
      <c r="O315" s="110"/>
      <c r="P315" s="90">
        <f t="shared" si="9"/>
        <v>4.6688006893822163</v>
      </c>
      <c r="Q315" s="75">
        <f t="shared" si="8"/>
        <v>1.8488206001834624</v>
      </c>
      <c r="R315" s="83"/>
    </row>
    <row r="316" spans="1:18" ht="15">
      <c r="A316" s="83"/>
      <c r="B316" s="114"/>
      <c r="C316" s="114"/>
      <c r="D316" s="73"/>
      <c r="E316" s="114" t="s">
        <v>185</v>
      </c>
      <c r="F316" s="114"/>
      <c r="G316" s="114" t="s">
        <v>186</v>
      </c>
      <c r="H316" s="114"/>
      <c r="I316" s="114"/>
      <c r="J316" s="140">
        <f>SUM(J317)</f>
        <v>60436.72</v>
      </c>
      <c r="K316" s="141"/>
      <c r="L316" s="80" t="s">
        <v>701</v>
      </c>
      <c r="M316" s="80" t="s">
        <v>701</v>
      </c>
      <c r="N316" s="106" t="s">
        <v>702</v>
      </c>
      <c r="O316" s="106"/>
      <c r="P316" s="90">
        <f t="shared" si="9"/>
        <v>4.6688006893822163</v>
      </c>
      <c r="Q316" s="75">
        <f t="shared" si="8"/>
        <v>1.8488206001834624</v>
      </c>
      <c r="R316" s="83"/>
    </row>
    <row r="317" spans="1:18" ht="15">
      <c r="A317" s="83"/>
      <c r="B317" s="114"/>
      <c r="C317" s="114"/>
      <c r="D317" s="73"/>
      <c r="E317" s="114" t="s">
        <v>187</v>
      </c>
      <c r="F317" s="114"/>
      <c r="G317" s="114" t="s">
        <v>188</v>
      </c>
      <c r="H317" s="114"/>
      <c r="I317" s="114"/>
      <c r="J317" s="113">
        <f>SUM(J318,J320)</f>
        <v>60436.72</v>
      </c>
      <c r="K317" s="106"/>
      <c r="L317" s="80" t="s">
        <v>701</v>
      </c>
      <c r="M317" s="80" t="s">
        <v>701</v>
      </c>
      <c r="N317" s="106" t="s">
        <v>702</v>
      </c>
      <c r="O317" s="106"/>
      <c r="P317" s="90">
        <f t="shared" si="9"/>
        <v>4.6688006893822163</v>
      </c>
      <c r="Q317" s="75">
        <f t="shared" si="8"/>
        <v>1.8488206001834624</v>
      </c>
      <c r="R317" s="83"/>
    </row>
    <row r="318" spans="1:18" ht="22.5" customHeight="1">
      <c r="A318" s="83"/>
      <c r="B318" s="114"/>
      <c r="C318" s="114"/>
      <c r="D318" s="73"/>
      <c r="E318" s="114" t="s">
        <v>703</v>
      </c>
      <c r="F318" s="114"/>
      <c r="G318" s="114" t="s">
        <v>704</v>
      </c>
      <c r="H318" s="114"/>
      <c r="I318" s="114"/>
      <c r="J318" s="113">
        <v>59234.28</v>
      </c>
      <c r="K318" s="106"/>
      <c r="L318" s="80" t="s">
        <v>705</v>
      </c>
      <c r="M318" s="80" t="s">
        <v>705</v>
      </c>
      <c r="N318" s="106" t="s">
        <v>164</v>
      </c>
      <c r="O318" s="106"/>
      <c r="P318" s="90">
        <f t="shared" si="9"/>
        <v>0</v>
      </c>
      <c r="Q318" s="75">
        <f t="shared" si="8"/>
        <v>0</v>
      </c>
      <c r="R318" s="83"/>
    </row>
    <row r="319" spans="1:18" ht="15">
      <c r="A319" s="83"/>
      <c r="B319" s="112" t="s">
        <v>706</v>
      </c>
      <c r="C319" s="112"/>
      <c r="D319" s="73"/>
      <c r="E319" s="112" t="s">
        <v>707</v>
      </c>
      <c r="F319" s="112"/>
      <c r="G319" s="112" t="s">
        <v>708</v>
      </c>
      <c r="H319" s="112"/>
      <c r="I319" s="112"/>
      <c r="J319" s="111">
        <v>59234.28</v>
      </c>
      <c r="K319" s="110"/>
      <c r="L319" s="76" t="s">
        <v>705</v>
      </c>
      <c r="M319" s="76" t="s">
        <v>705</v>
      </c>
      <c r="N319" s="110" t="s">
        <v>164</v>
      </c>
      <c r="O319" s="110"/>
      <c r="P319" s="90">
        <f t="shared" si="9"/>
        <v>0</v>
      </c>
      <c r="Q319" s="75">
        <f t="shared" si="8"/>
        <v>0</v>
      </c>
      <c r="R319" s="83"/>
    </row>
    <row r="320" spans="1:18" ht="21" customHeight="1">
      <c r="A320" s="83"/>
      <c r="B320" s="114"/>
      <c r="C320" s="114"/>
      <c r="D320" s="73"/>
      <c r="E320" s="114" t="s">
        <v>332</v>
      </c>
      <c r="F320" s="114"/>
      <c r="G320" s="114" t="s">
        <v>333</v>
      </c>
      <c r="H320" s="114"/>
      <c r="I320" s="114"/>
      <c r="J320" s="113">
        <v>1202.44</v>
      </c>
      <c r="K320" s="106"/>
      <c r="L320" s="80" t="s">
        <v>220</v>
      </c>
      <c r="M320" s="80" t="s">
        <v>220</v>
      </c>
      <c r="N320" s="106" t="s">
        <v>702</v>
      </c>
      <c r="O320" s="106"/>
      <c r="P320" s="90">
        <f t="shared" si="9"/>
        <v>234.66202055819832</v>
      </c>
      <c r="Q320" s="75">
        <f t="shared" si="8"/>
        <v>28.216699999999999</v>
      </c>
      <c r="R320" s="83"/>
    </row>
    <row r="321" spans="1:18" ht="22.5" customHeight="1">
      <c r="A321" s="83"/>
      <c r="B321" s="112" t="s">
        <v>709</v>
      </c>
      <c r="C321" s="112"/>
      <c r="D321" s="73"/>
      <c r="E321" s="112" t="s">
        <v>346</v>
      </c>
      <c r="F321" s="112"/>
      <c r="G321" s="112" t="s">
        <v>710</v>
      </c>
      <c r="H321" s="112"/>
      <c r="I321" s="112"/>
      <c r="J321" s="111">
        <v>1202.44</v>
      </c>
      <c r="K321" s="110"/>
      <c r="L321" s="76" t="s">
        <v>220</v>
      </c>
      <c r="M321" s="76" t="s">
        <v>220</v>
      </c>
      <c r="N321" s="110" t="s">
        <v>702</v>
      </c>
      <c r="O321" s="110"/>
      <c r="P321" s="90">
        <f t="shared" si="9"/>
        <v>234.66202055819832</v>
      </c>
      <c r="Q321" s="75">
        <f t="shared" si="8"/>
        <v>28.216699999999999</v>
      </c>
      <c r="R321" s="83"/>
    </row>
    <row r="322" spans="1:18" ht="27" customHeight="1">
      <c r="A322" s="84"/>
      <c r="B322" s="77"/>
      <c r="C322" s="120"/>
      <c r="D322" s="120"/>
      <c r="E322" s="120" t="s">
        <v>711</v>
      </c>
      <c r="F322" s="120"/>
      <c r="G322" s="120" t="s">
        <v>712</v>
      </c>
      <c r="H322" s="120"/>
      <c r="I322" s="120"/>
      <c r="J322" s="121">
        <f>SUM(J323,J340)</f>
        <v>199814.01</v>
      </c>
      <c r="K322" s="122"/>
      <c r="L322" s="78" t="s">
        <v>713</v>
      </c>
      <c r="M322" s="78" t="s">
        <v>713</v>
      </c>
      <c r="N322" s="122" t="s">
        <v>714</v>
      </c>
      <c r="O322" s="122"/>
      <c r="P322" s="90">
        <f t="shared" si="9"/>
        <v>138.42324669826704</v>
      </c>
      <c r="Q322" s="79">
        <f t="shared" si="8"/>
        <v>68.492302358694985</v>
      </c>
      <c r="R322" s="83"/>
    </row>
    <row r="323" spans="1:18" ht="15">
      <c r="A323" s="83"/>
      <c r="B323" s="73"/>
      <c r="C323" s="112"/>
      <c r="D323" s="112"/>
      <c r="E323" s="117" t="s">
        <v>446</v>
      </c>
      <c r="F323" s="117"/>
      <c r="G323" s="112" t="s">
        <v>447</v>
      </c>
      <c r="H323" s="112"/>
      <c r="I323" s="112"/>
      <c r="J323" s="111">
        <v>15816.38</v>
      </c>
      <c r="K323" s="110"/>
      <c r="L323" s="76" t="s">
        <v>715</v>
      </c>
      <c r="M323" s="76" t="s">
        <v>715</v>
      </c>
      <c r="N323" s="110" t="s">
        <v>716</v>
      </c>
      <c r="O323" s="110"/>
      <c r="P323" s="90">
        <f t="shared" si="9"/>
        <v>147.87745362718906</v>
      </c>
      <c r="Q323" s="75">
        <f t="shared" si="8"/>
        <v>78.189616554675226</v>
      </c>
      <c r="R323" s="83"/>
    </row>
    <row r="324" spans="1:18" ht="15">
      <c r="A324" s="83"/>
      <c r="B324" s="73"/>
      <c r="C324" s="112"/>
      <c r="D324" s="112"/>
      <c r="E324" s="112" t="s">
        <v>717</v>
      </c>
      <c r="F324" s="112"/>
      <c r="G324" s="112" t="s">
        <v>718</v>
      </c>
      <c r="H324" s="112"/>
      <c r="I324" s="112"/>
      <c r="J324" s="111">
        <v>15816.38</v>
      </c>
      <c r="K324" s="110"/>
      <c r="L324" s="76" t="s">
        <v>715</v>
      </c>
      <c r="M324" s="76" t="s">
        <v>715</v>
      </c>
      <c r="N324" s="110" t="s">
        <v>716</v>
      </c>
      <c r="O324" s="110"/>
      <c r="P324" s="90">
        <f t="shared" si="9"/>
        <v>147.87745362718906</v>
      </c>
      <c r="Q324" s="75">
        <f t="shared" si="8"/>
        <v>78.189616554675226</v>
      </c>
      <c r="R324" s="83"/>
    </row>
    <row r="325" spans="1:18" ht="15">
      <c r="A325" s="83"/>
      <c r="B325" s="73"/>
      <c r="C325" s="112"/>
      <c r="D325" s="112"/>
      <c r="E325" s="112" t="s">
        <v>183</v>
      </c>
      <c r="F325" s="112"/>
      <c r="G325" s="112" t="s">
        <v>184</v>
      </c>
      <c r="H325" s="112"/>
      <c r="I325" s="112"/>
      <c r="J325" s="111">
        <v>15816.38</v>
      </c>
      <c r="K325" s="110"/>
      <c r="L325" s="76" t="s">
        <v>715</v>
      </c>
      <c r="M325" s="76" t="s">
        <v>715</v>
      </c>
      <c r="N325" s="110" t="s">
        <v>716</v>
      </c>
      <c r="O325" s="110"/>
      <c r="P325" s="90">
        <f t="shared" si="9"/>
        <v>147.87745362718906</v>
      </c>
      <c r="Q325" s="75">
        <f t="shared" si="8"/>
        <v>78.189616554675226</v>
      </c>
      <c r="R325" s="83"/>
    </row>
    <row r="326" spans="1:18" ht="15">
      <c r="A326" s="83"/>
      <c r="B326" s="114"/>
      <c r="C326" s="114"/>
      <c r="D326" s="73"/>
      <c r="E326" s="114" t="s">
        <v>185</v>
      </c>
      <c r="F326" s="114"/>
      <c r="G326" s="114" t="s">
        <v>186</v>
      </c>
      <c r="H326" s="114"/>
      <c r="I326" s="114"/>
      <c r="J326" s="118">
        <v>15816.38</v>
      </c>
      <c r="K326" s="119"/>
      <c r="L326" s="80" t="s">
        <v>715</v>
      </c>
      <c r="M326" s="80" t="s">
        <v>715</v>
      </c>
      <c r="N326" s="106" t="s">
        <v>716</v>
      </c>
      <c r="O326" s="106"/>
      <c r="P326" s="90">
        <f t="shared" si="9"/>
        <v>147.87745362718906</v>
      </c>
      <c r="Q326" s="75">
        <f t="shared" si="8"/>
        <v>78.189616554675226</v>
      </c>
      <c r="R326" s="83"/>
    </row>
    <row r="327" spans="1:18" ht="15">
      <c r="A327" s="83"/>
      <c r="B327" s="114"/>
      <c r="C327" s="114"/>
      <c r="D327" s="73"/>
      <c r="E327" s="114" t="s">
        <v>452</v>
      </c>
      <c r="F327" s="114"/>
      <c r="G327" s="114" t="s">
        <v>453</v>
      </c>
      <c r="H327" s="114"/>
      <c r="I327" s="114"/>
      <c r="J327" s="118">
        <v>15816.38</v>
      </c>
      <c r="K327" s="119"/>
      <c r="L327" s="80" t="s">
        <v>719</v>
      </c>
      <c r="M327" s="80" t="s">
        <v>719</v>
      </c>
      <c r="N327" s="106" t="s">
        <v>720</v>
      </c>
      <c r="O327" s="106"/>
      <c r="P327" s="90">
        <f t="shared" si="9"/>
        <v>132.32958489869364</v>
      </c>
      <c r="Q327" s="75">
        <f t="shared" si="8"/>
        <v>72.761168086215889</v>
      </c>
      <c r="R327" s="83"/>
    </row>
    <row r="328" spans="1:18" ht="15">
      <c r="A328" s="83"/>
      <c r="B328" s="114"/>
      <c r="C328" s="114"/>
      <c r="D328" s="73"/>
      <c r="E328" s="114" t="s">
        <v>456</v>
      </c>
      <c r="F328" s="114"/>
      <c r="G328" s="114" t="s">
        <v>457</v>
      </c>
      <c r="H328" s="114"/>
      <c r="I328" s="114"/>
      <c r="J328" s="113">
        <v>12726.16</v>
      </c>
      <c r="K328" s="106"/>
      <c r="L328" s="80" t="s">
        <v>721</v>
      </c>
      <c r="M328" s="80" t="s">
        <v>721</v>
      </c>
      <c r="N328" s="106" t="s">
        <v>722</v>
      </c>
      <c r="O328" s="106"/>
      <c r="P328" s="90">
        <f t="shared" si="9"/>
        <v>143.23032242247467</v>
      </c>
      <c r="Q328" s="75">
        <f t="shared" ref="Q328:Q391" si="10">N328/M328*100</f>
        <v>80.675046472514836</v>
      </c>
      <c r="R328" s="83"/>
    </row>
    <row r="329" spans="1:18" ht="15">
      <c r="A329" s="83"/>
      <c r="B329" s="112" t="s">
        <v>723</v>
      </c>
      <c r="C329" s="112"/>
      <c r="D329" s="73"/>
      <c r="E329" s="112" t="s">
        <v>461</v>
      </c>
      <c r="F329" s="112"/>
      <c r="G329" s="112" t="s">
        <v>724</v>
      </c>
      <c r="H329" s="112"/>
      <c r="I329" s="112"/>
      <c r="J329" s="111">
        <v>12726.16</v>
      </c>
      <c r="K329" s="110"/>
      <c r="L329" s="76" t="s">
        <v>721</v>
      </c>
      <c r="M329" s="76" t="s">
        <v>721</v>
      </c>
      <c r="N329" s="110" t="s">
        <v>722</v>
      </c>
      <c r="O329" s="110"/>
      <c r="P329" s="90">
        <f t="shared" ref="P329:P392" si="11">N329/J329*100</f>
        <v>143.23032242247467</v>
      </c>
      <c r="Q329" s="75">
        <f t="shared" si="10"/>
        <v>80.675046472514836</v>
      </c>
      <c r="R329" s="83"/>
    </row>
    <row r="330" spans="1:18" ht="15">
      <c r="A330" s="83"/>
      <c r="B330" s="114"/>
      <c r="C330" s="114"/>
      <c r="D330" s="73"/>
      <c r="E330" s="114" t="s">
        <v>463</v>
      </c>
      <c r="F330" s="114"/>
      <c r="G330" s="114" t="s">
        <v>464</v>
      </c>
      <c r="H330" s="114"/>
      <c r="I330" s="114"/>
      <c r="J330" s="106">
        <v>480.77</v>
      </c>
      <c r="K330" s="106"/>
      <c r="L330" s="80" t="s">
        <v>725</v>
      </c>
      <c r="M330" s="80" t="s">
        <v>725</v>
      </c>
      <c r="N330" s="106" t="s">
        <v>164</v>
      </c>
      <c r="O330" s="106"/>
      <c r="P330" s="90">
        <f t="shared" si="11"/>
        <v>0</v>
      </c>
      <c r="Q330" s="75">
        <f t="shared" si="10"/>
        <v>0</v>
      </c>
      <c r="R330" s="83"/>
    </row>
    <row r="331" spans="1:18" ht="15">
      <c r="A331" s="83"/>
      <c r="B331" s="112" t="s">
        <v>726</v>
      </c>
      <c r="C331" s="112"/>
      <c r="D331" s="73"/>
      <c r="E331" s="112" t="s">
        <v>467</v>
      </c>
      <c r="F331" s="112"/>
      <c r="G331" s="112" t="s">
        <v>727</v>
      </c>
      <c r="H331" s="112"/>
      <c r="I331" s="112"/>
      <c r="J331" s="110">
        <v>480.77</v>
      </c>
      <c r="K331" s="110"/>
      <c r="L331" s="76" t="s">
        <v>728</v>
      </c>
      <c r="M331" s="76" t="s">
        <v>728</v>
      </c>
      <c r="N331" s="110" t="s">
        <v>164</v>
      </c>
      <c r="O331" s="110"/>
      <c r="P331" s="90">
        <f t="shared" si="11"/>
        <v>0</v>
      </c>
      <c r="Q331" s="75">
        <f t="shared" si="10"/>
        <v>0</v>
      </c>
      <c r="R331" s="83"/>
    </row>
    <row r="332" spans="1:18" ht="15">
      <c r="A332" s="83"/>
      <c r="B332" s="112" t="s">
        <v>729</v>
      </c>
      <c r="C332" s="112"/>
      <c r="D332" s="73"/>
      <c r="E332" s="112" t="s">
        <v>467</v>
      </c>
      <c r="F332" s="112"/>
      <c r="G332" s="112" t="s">
        <v>468</v>
      </c>
      <c r="H332" s="112"/>
      <c r="I332" s="112"/>
      <c r="J332" s="110">
        <v>0</v>
      </c>
      <c r="K332" s="110"/>
      <c r="L332" s="76" t="s">
        <v>728</v>
      </c>
      <c r="M332" s="76" t="s">
        <v>728</v>
      </c>
      <c r="N332" s="110" t="s">
        <v>164</v>
      </c>
      <c r="O332" s="110"/>
      <c r="P332" s="90" t="e">
        <f t="shared" si="11"/>
        <v>#DIV/0!</v>
      </c>
      <c r="Q332" s="75">
        <f t="shared" si="10"/>
        <v>0</v>
      </c>
      <c r="R332" s="83"/>
    </row>
    <row r="333" spans="1:18" ht="15">
      <c r="A333" s="83"/>
      <c r="B333" s="114"/>
      <c r="C333" s="114"/>
      <c r="D333" s="73"/>
      <c r="E333" s="114" t="s">
        <v>474</v>
      </c>
      <c r="F333" s="114"/>
      <c r="G333" s="114" t="s">
        <v>475</v>
      </c>
      <c r="H333" s="114"/>
      <c r="I333" s="114"/>
      <c r="J333" s="113">
        <v>2099.88</v>
      </c>
      <c r="K333" s="106"/>
      <c r="L333" s="80" t="s">
        <v>730</v>
      </c>
      <c r="M333" s="80" t="s">
        <v>730</v>
      </c>
      <c r="N333" s="106" t="s">
        <v>731</v>
      </c>
      <c r="O333" s="106"/>
      <c r="P333" s="90">
        <f t="shared" si="11"/>
        <v>128.675448120845</v>
      </c>
      <c r="Q333" s="75">
        <f t="shared" si="10"/>
        <v>72.498792594580095</v>
      </c>
      <c r="R333" s="83"/>
    </row>
    <row r="334" spans="1:18" ht="15">
      <c r="A334" s="83"/>
      <c r="B334" s="112" t="s">
        <v>732</v>
      </c>
      <c r="C334" s="112"/>
      <c r="D334" s="73"/>
      <c r="E334" s="112" t="s">
        <v>479</v>
      </c>
      <c r="F334" s="112"/>
      <c r="G334" s="112" t="s">
        <v>733</v>
      </c>
      <c r="H334" s="112"/>
      <c r="I334" s="112"/>
      <c r="J334" s="111">
        <v>2099.88</v>
      </c>
      <c r="K334" s="110"/>
      <c r="L334" s="76" t="s">
        <v>730</v>
      </c>
      <c r="M334" s="76" t="s">
        <v>730</v>
      </c>
      <c r="N334" s="110" t="s">
        <v>731</v>
      </c>
      <c r="O334" s="110"/>
      <c r="P334" s="90">
        <f t="shared" si="11"/>
        <v>128.675448120845</v>
      </c>
      <c r="Q334" s="75">
        <f t="shared" si="10"/>
        <v>72.498792594580095</v>
      </c>
      <c r="R334" s="83"/>
    </row>
    <row r="335" spans="1:18" ht="15">
      <c r="A335" s="83"/>
      <c r="B335" s="114"/>
      <c r="C335" s="114"/>
      <c r="D335" s="73"/>
      <c r="E335" s="114" t="s">
        <v>187</v>
      </c>
      <c r="F335" s="114"/>
      <c r="G335" s="114" t="s">
        <v>188</v>
      </c>
      <c r="H335" s="114"/>
      <c r="I335" s="114"/>
      <c r="J335" s="106">
        <v>509.57</v>
      </c>
      <c r="K335" s="106"/>
      <c r="L335" s="80" t="s">
        <v>734</v>
      </c>
      <c r="M335" s="80" t="s">
        <v>734</v>
      </c>
      <c r="N335" s="106" t="s">
        <v>735</v>
      </c>
      <c r="O335" s="106"/>
      <c r="P335" s="90">
        <f t="shared" si="11"/>
        <v>482.58531703200742</v>
      </c>
      <c r="Q335" s="75">
        <f t="shared" si="10"/>
        <v>214.20818815331012</v>
      </c>
      <c r="R335" s="83"/>
    </row>
    <row r="336" spans="1:18" ht="15">
      <c r="A336" s="83"/>
      <c r="B336" s="114"/>
      <c r="C336" s="114"/>
      <c r="D336" s="73"/>
      <c r="E336" s="114" t="s">
        <v>190</v>
      </c>
      <c r="F336" s="114"/>
      <c r="G336" s="114" t="s">
        <v>191</v>
      </c>
      <c r="H336" s="114"/>
      <c r="I336" s="114"/>
      <c r="J336" s="106">
        <v>509.57</v>
      </c>
      <c r="K336" s="106"/>
      <c r="L336" s="80" t="s">
        <v>734</v>
      </c>
      <c r="M336" s="80" t="s">
        <v>734</v>
      </c>
      <c r="N336" s="106" t="s">
        <v>735</v>
      </c>
      <c r="O336" s="106"/>
      <c r="P336" s="90">
        <f t="shared" si="11"/>
        <v>482.58531703200742</v>
      </c>
      <c r="Q336" s="75">
        <f t="shared" si="10"/>
        <v>214.20818815331012</v>
      </c>
      <c r="R336" s="83"/>
    </row>
    <row r="337" spans="1:18" ht="15">
      <c r="A337" s="83"/>
      <c r="B337" s="112" t="s">
        <v>736</v>
      </c>
      <c r="C337" s="112"/>
      <c r="D337" s="73"/>
      <c r="E337" s="112" t="s">
        <v>195</v>
      </c>
      <c r="F337" s="112"/>
      <c r="G337" s="112" t="s">
        <v>196</v>
      </c>
      <c r="H337" s="112"/>
      <c r="I337" s="112"/>
      <c r="J337" s="110">
        <v>0</v>
      </c>
      <c r="K337" s="110"/>
      <c r="L337" s="76" t="s">
        <v>381</v>
      </c>
      <c r="M337" s="76" t="s">
        <v>164</v>
      </c>
      <c r="N337" s="110" t="s">
        <v>737</v>
      </c>
      <c r="O337" s="110"/>
      <c r="P337" s="90" t="e">
        <f t="shared" si="11"/>
        <v>#DIV/0!</v>
      </c>
      <c r="Q337" s="75" t="e">
        <f t="shared" si="10"/>
        <v>#DIV/0!</v>
      </c>
      <c r="R337" s="83"/>
    </row>
    <row r="338" spans="1:18" ht="15">
      <c r="A338" s="83"/>
      <c r="B338" s="112" t="s">
        <v>738</v>
      </c>
      <c r="C338" s="112"/>
      <c r="D338" s="73"/>
      <c r="E338" s="112" t="s">
        <v>483</v>
      </c>
      <c r="F338" s="112"/>
      <c r="G338" s="112" t="s">
        <v>739</v>
      </c>
      <c r="H338" s="112"/>
      <c r="I338" s="112"/>
      <c r="J338" s="110">
        <v>509.57</v>
      </c>
      <c r="K338" s="110"/>
      <c r="L338" s="76" t="s">
        <v>734</v>
      </c>
      <c r="M338" s="76" t="s">
        <v>734</v>
      </c>
      <c r="N338" s="110" t="s">
        <v>740</v>
      </c>
      <c r="O338" s="110"/>
      <c r="P338" s="90">
        <f t="shared" si="11"/>
        <v>286.34142512314304</v>
      </c>
      <c r="Q338" s="75">
        <f t="shared" si="10"/>
        <v>127.10017421602787</v>
      </c>
      <c r="R338" s="83"/>
    </row>
    <row r="339" spans="1:18" ht="15">
      <c r="A339" s="83"/>
      <c r="B339" s="112" t="s">
        <v>741</v>
      </c>
      <c r="C339" s="112"/>
      <c r="D339" s="73"/>
      <c r="E339" s="112" t="s">
        <v>207</v>
      </c>
      <c r="F339" s="112"/>
      <c r="G339" s="112" t="s">
        <v>742</v>
      </c>
      <c r="H339" s="112"/>
      <c r="I339" s="112"/>
      <c r="J339" s="110">
        <v>0</v>
      </c>
      <c r="K339" s="110"/>
      <c r="L339" s="76" t="s">
        <v>164</v>
      </c>
      <c r="M339" s="76" t="s">
        <v>164</v>
      </c>
      <c r="N339" s="110" t="s">
        <v>743</v>
      </c>
      <c r="O339" s="110"/>
      <c r="P339" s="90" t="e">
        <f t="shared" si="11"/>
        <v>#DIV/0!</v>
      </c>
      <c r="Q339" s="75" t="e">
        <f t="shared" si="10"/>
        <v>#DIV/0!</v>
      </c>
      <c r="R339" s="83"/>
    </row>
    <row r="340" spans="1:18" ht="15">
      <c r="A340" s="83"/>
      <c r="B340" s="73"/>
      <c r="C340" s="112"/>
      <c r="D340" s="112"/>
      <c r="E340" s="117" t="s">
        <v>179</v>
      </c>
      <c r="F340" s="117"/>
      <c r="G340" s="112" t="s">
        <v>180</v>
      </c>
      <c r="H340" s="112"/>
      <c r="I340" s="112"/>
      <c r="J340" s="111">
        <v>183997.63</v>
      </c>
      <c r="K340" s="110"/>
      <c r="L340" s="76" t="s">
        <v>744</v>
      </c>
      <c r="M340" s="76" t="s">
        <v>744</v>
      </c>
      <c r="N340" s="110" t="s">
        <v>745</v>
      </c>
      <c r="O340" s="110"/>
      <c r="P340" s="90">
        <f t="shared" si="11"/>
        <v>137.61056596218114</v>
      </c>
      <c r="Q340" s="75">
        <f t="shared" si="10"/>
        <v>67.71651618562656</v>
      </c>
      <c r="R340" s="83"/>
    </row>
    <row r="341" spans="1:18" ht="15">
      <c r="A341" s="83"/>
      <c r="B341" s="73"/>
      <c r="C341" s="112"/>
      <c r="D341" s="112"/>
      <c r="E341" s="112" t="s">
        <v>746</v>
      </c>
      <c r="F341" s="112"/>
      <c r="G341" s="112" t="s">
        <v>747</v>
      </c>
      <c r="H341" s="112"/>
      <c r="I341" s="112"/>
      <c r="J341" s="111">
        <v>183997.63</v>
      </c>
      <c r="K341" s="110"/>
      <c r="L341" s="76" t="s">
        <v>744</v>
      </c>
      <c r="M341" s="76" t="s">
        <v>744</v>
      </c>
      <c r="N341" s="110" t="s">
        <v>745</v>
      </c>
      <c r="O341" s="110"/>
      <c r="P341" s="90">
        <f t="shared" si="11"/>
        <v>137.61056596218114</v>
      </c>
      <c r="Q341" s="75">
        <f t="shared" si="10"/>
        <v>67.71651618562656</v>
      </c>
      <c r="R341" s="83"/>
    </row>
    <row r="342" spans="1:18" ht="15">
      <c r="A342" s="83"/>
      <c r="B342" s="73"/>
      <c r="C342" s="112"/>
      <c r="D342" s="112"/>
      <c r="E342" s="112" t="s">
        <v>183</v>
      </c>
      <c r="F342" s="112"/>
      <c r="G342" s="112" t="s">
        <v>184</v>
      </c>
      <c r="H342" s="112"/>
      <c r="I342" s="112"/>
      <c r="J342" s="111">
        <v>183997.63</v>
      </c>
      <c r="K342" s="110"/>
      <c r="L342" s="76" t="s">
        <v>744</v>
      </c>
      <c r="M342" s="76" t="s">
        <v>744</v>
      </c>
      <c r="N342" s="110" t="s">
        <v>745</v>
      </c>
      <c r="O342" s="110"/>
      <c r="P342" s="90">
        <f t="shared" si="11"/>
        <v>137.61056596218114</v>
      </c>
      <c r="Q342" s="75">
        <f t="shared" si="10"/>
        <v>67.71651618562656</v>
      </c>
      <c r="R342" s="83"/>
    </row>
    <row r="343" spans="1:18" ht="15">
      <c r="A343" s="83"/>
      <c r="B343" s="114"/>
      <c r="C343" s="114"/>
      <c r="D343" s="73"/>
      <c r="E343" s="114" t="s">
        <v>185</v>
      </c>
      <c r="F343" s="114"/>
      <c r="G343" s="114" t="s">
        <v>186</v>
      </c>
      <c r="H343" s="114"/>
      <c r="I343" s="114"/>
      <c r="J343" s="118">
        <v>183997.63</v>
      </c>
      <c r="K343" s="119"/>
      <c r="L343" s="80" t="s">
        <v>744</v>
      </c>
      <c r="M343" s="80" t="s">
        <v>744</v>
      </c>
      <c r="N343" s="106" t="s">
        <v>745</v>
      </c>
      <c r="O343" s="106"/>
      <c r="P343" s="90">
        <f t="shared" si="11"/>
        <v>137.61056596218114</v>
      </c>
      <c r="Q343" s="75">
        <f t="shared" si="10"/>
        <v>67.71651618562656</v>
      </c>
      <c r="R343" s="83"/>
    </row>
    <row r="344" spans="1:18" ht="15">
      <c r="A344" s="83"/>
      <c r="B344" s="114"/>
      <c r="C344" s="114"/>
      <c r="D344" s="73"/>
      <c r="E344" s="114" t="s">
        <v>452</v>
      </c>
      <c r="F344" s="114"/>
      <c r="G344" s="114" t="s">
        <v>453</v>
      </c>
      <c r="H344" s="114"/>
      <c r="I344" s="114"/>
      <c r="J344" s="113">
        <v>178028.2</v>
      </c>
      <c r="K344" s="106"/>
      <c r="L344" s="80" t="s">
        <v>748</v>
      </c>
      <c r="M344" s="80" t="s">
        <v>748</v>
      </c>
      <c r="N344" s="106" t="s">
        <v>749</v>
      </c>
      <c r="O344" s="106"/>
      <c r="P344" s="90">
        <f t="shared" si="11"/>
        <v>127.980331205955</v>
      </c>
      <c r="Q344" s="75">
        <f t="shared" si="10"/>
        <v>63.366637000778724</v>
      </c>
      <c r="R344" s="83"/>
    </row>
    <row r="345" spans="1:18" ht="15">
      <c r="A345" s="83"/>
      <c r="B345" s="114"/>
      <c r="C345" s="114"/>
      <c r="D345" s="73"/>
      <c r="E345" s="114" t="s">
        <v>456</v>
      </c>
      <c r="F345" s="114"/>
      <c r="G345" s="114" t="s">
        <v>457</v>
      </c>
      <c r="H345" s="114"/>
      <c r="I345" s="114"/>
      <c r="J345" s="113">
        <v>148076.34</v>
      </c>
      <c r="K345" s="106"/>
      <c r="L345" s="80" t="s">
        <v>750</v>
      </c>
      <c r="M345" s="80" t="s">
        <v>750</v>
      </c>
      <c r="N345" s="106" t="s">
        <v>751</v>
      </c>
      <c r="O345" s="106"/>
      <c r="P345" s="90">
        <f t="shared" si="11"/>
        <v>126.10098953013021</v>
      </c>
      <c r="Q345" s="75">
        <f t="shared" si="10"/>
        <v>66.119604399339963</v>
      </c>
      <c r="R345" s="83"/>
    </row>
    <row r="346" spans="1:18" ht="15">
      <c r="A346" s="83"/>
      <c r="B346" s="112" t="s">
        <v>752</v>
      </c>
      <c r="C346" s="112"/>
      <c r="D346" s="73"/>
      <c r="E346" s="112" t="s">
        <v>461</v>
      </c>
      <c r="F346" s="112"/>
      <c r="G346" s="112" t="s">
        <v>462</v>
      </c>
      <c r="H346" s="112"/>
      <c r="I346" s="112"/>
      <c r="J346" s="111">
        <v>148076.34</v>
      </c>
      <c r="K346" s="110"/>
      <c r="L346" s="76" t="s">
        <v>750</v>
      </c>
      <c r="M346" s="76" t="s">
        <v>750</v>
      </c>
      <c r="N346" s="110" t="s">
        <v>751</v>
      </c>
      <c r="O346" s="110"/>
      <c r="P346" s="90">
        <f t="shared" si="11"/>
        <v>126.10098953013021</v>
      </c>
      <c r="Q346" s="75">
        <f t="shared" si="10"/>
        <v>66.119604399339963</v>
      </c>
      <c r="R346" s="83"/>
    </row>
    <row r="347" spans="1:18" ht="15">
      <c r="A347" s="83"/>
      <c r="B347" s="114"/>
      <c r="C347" s="114"/>
      <c r="D347" s="73"/>
      <c r="E347" s="114" t="s">
        <v>463</v>
      </c>
      <c r="F347" s="114"/>
      <c r="G347" s="114" t="s">
        <v>464</v>
      </c>
      <c r="H347" s="114"/>
      <c r="I347" s="114"/>
      <c r="J347" s="113">
        <v>5519.23</v>
      </c>
      <c r="K347" s="106"/>
      <c r="L347" s="80" t="s">
        <v>753</v>
      </c>
      <c r="M347" s="80" t="s">
        <v>753</v>
      </c>
      <c r="N347" s="106" t="s">
        <v>220</v>
      </c>
      <c r="O347" s="106"/>
      <c r="P347" s="90">
        <f t="shared" si="11"/>
        <v>181.18469424176925</v>
      </c>
      <c r="Q347" s="75">
        <f t="shared" si="10"/>
        <v>32.726796701138895</v>
      </c>
      <c r="R347" s="83"/>
    </row>
    <row r="348" spans="1:18" ht="15">
      <c r="A348" s="83"/>
      <c r="B348" s="112" t="s">
        <v>754</v>
      </c>
      <c r="C348" s="112"/>
      <c r="D348" s="73"/>
      <c r="E348" s="112" t="s">
        <v>467</v>
      </c>
      <c r="F348" s="112"/>
      <c r="G348" s="112" t="s">
        <v>727</v>
      </c>
      <c r="H348" s="112"/>
      <c r="I348" s="112"/>
      <c r="J348" s="111">
        <v>5519.23</v>
      </c>
      <c r="K348" s="110"/>
      <c r="L348" s="76" t="s">
        <v>755</v>
      </c>
      <c r="M348" s="76" t="s">
        <v>755</v>
      </c>
      <c r="N348" s="110" t="s">
        <v>220</v>
      </c>
      <c r="O348" s="110"/>
      <c r="P348" s="90">
        <f t="shared" si="11"/>
        <v>181.18469424176925</v>
      </c>
      <c r="Q348" s="75">
        <f t="shared" si="10"/>
        <v>65.453593402277789</v>
      </c>
      <c r="R348" s="83"/>
    </row>
    <row r="349" spans="1:18" ht="15">
      <c r="A349" s="83"/>
      <c r="B349" s="112" t="s">
        <v>756</v>
      </c>
      <c r="C349" s="112"/>
      <c r="D349" s="73"/>
      <c r="E349" s="112" t="s">
        <v>467</v>
      </c>
      <c r="F349" s="112"/>
      <c r="G349" s="112" t="s">
        <v>468</v>
      </c>
      <c r="H349" s="112"/>
      <c r="I349" s="112"/>
      <c r="J349" s="110">
        <v>0</v>
      </c>
      <c r="K349" s="110"/>
      <c r="L349" s="76" t="s">
        <v>755</v>
      </c>
      <c r="M349" s="76" t="s">
        <v>755</v>
      </c>
      <c r="N349" s="110" t="s">
        <v>164</v>
      </c>
      <c r="O349" s="110"/>
      <c r="P349" s="90" t="e">
        <f t="shared" si="11"/>
        <v>#DIV/0!</v>
      </c>
      <c r="Q349" s="75">
        <f t="shared" si="10"/>
        <v>0</v>
      </c>
      <c r="R349" s="83"/>
    </row>
    <row r="350" spans="1:18" ht="15">
      <c r="A350" s="83"/>
      <c r="B350" s="114"/>
      <c r="C350" s="114"/>
      <c r="D350" s="73"/>
      <c r="E350" s="114" t="s">
        <v>474</v>
      </c>
      <c r="F350" s="114"/>
      <c r="G350" s="114" t="s">
        <v>475</v>
      </c>
      <c r="H350" s="114"/>
      <c r="I350" s="114"/>
      <c r="J350" s="113">
        <v>24432.63</v>
      </c>
      <c r="K350" s="106"/>
      <c r="L350" s="80" t="s">
        <v>757</v>
      </c>
      <c r="M350" s="80" t="s">
        <v>757</v>
      </c>
      <c r="N350" s="106" t="s">
        <v>758</v>
      </c>
      <c r="O350" s="106"/>
      <c r="P350" s="90">
        <f t="shared" si="11"/>
        <v>127.35161953502343</v>
      </c>
      <c r="Q350" s="75">
        <f t="shared" si="10"/>
        <v>66.774003176101971</v>
      </c>
      <c r="R350" s="83"/>
    </row>
    <row r="351" spans="1:18" ht="15">
      <c r="A351" s="83"/>
      <c r="B351" s="112" t="s">
        <v>759</v>
      </c>
      <c r="C351" s="112"/>
      <c r="D351" s="73"/>
      <c r="E351" s="112" t="s">
        <v>479</v>
      </c>
      <c r="F351" s="112"/>
      <c r="G351" s="112" t="s">
        <v>733</v>
      </c>
      <c r="H351" s="112"/>
      <c r="I351" s="112"/>
      <c r="J351" s="111">
        <v>24432.63</v>
      </c>
      <c r="K351" s="110"/>
      <c r="L351" s="76" t="s">
        <v>757</v>
      </c>
      <c r="M351" s="76" t="s">
        <v>757</v>
      </c>
      <c r="N351" s="110" t="s">
        <v>758</v>
      </c>
      <c r="O351" s="110"/>
      <c r="P351" s="90">
        <f t="shared" si="11"/>
        <v>127.35161953502343</v>
      </c>
      <c r="Q351" s="75">
        <f t="shared" si="10"/>
        <v>66.774003176101971</v>
      </c>
      <c r="R351" s="83"/>
    </row>
    <row r="352" spans="1:18" ht="15">
      <c r="A352" s="83"/>
      <c r="B352" s="114"/>
      <c r="C352" s="114"/>
      <c r="D352" s="73"/>
      <c r="E352" s="114" t="s">
        <v>187</v>
      </c>
      <c r="F352" s="114"/>
      <c r="G352" s="114" t="s">
        <v>188</v>
      </c>
      <c r="H352" s="114"/>
      <c r="I352" s="114"/>
      <c r="J352" s="113">
        <v>5969.43</v>
      </c>
      <c r="K352" s="106"/>
      <c r="L352" s="80" t="s">
        <v>760</v>
      </c>
      <c r="M352" s="80" t="s">
        <v>760</v>
      </c>
      <c r="N352" s="106" t="s">
        <v>761</v>
      </c>
      <c r="O352" s="106"/>
      <c r="P352" s="90">
        <f t="shared" si="11"/>
        <v>424.81610472021612</v>
      </c>
      <c r="Q352" s="75">
        <f t="shared" si="10"/>
        <v>176.69384057971013</v>
      </c>
      <c r="R352" s="83"/>
    </row>
    <row r="353" spans="1:18" ht="15">
      <c r="A353" s="83"/>
      <c r="B353" s="114"/>
      <c r="C353" s="114"/>
      <c r="D353" s="73"/>
      <c r="E353" s="114" t="s">
        <v>190</v>
      </c>
      <c r="F353" s="114"/>
      <c r="G353" s="114" t="s">
        <v>191</v>
      </c>
      <c r="H353" s="114"/>
      <c r="I353" s="114"/>
      <c r="J353" s="113">
        <v>5969.43</v>
      </c>
      <c r="K353" s="106"/>
      <c r="L353" s="80" t="s">
        <v>760</v>
      </c>
      <c r="M353" s="80" t="s">
        <v>760</v>
      </c>
      <c r="N353" s="106" t="s">
        <v>761</v>
      </c>
      <c r="O353" s="106"/>
      <c r="P353" s="90">
        <f t="shared" si="11"/>
        <v>424.81610472021612</v>
      </c>
      <c r="Q353" s="75">
        <f t="shared" si="10"/>
        <v>176.69384057971013</v>
      </c>
      <c r="R353" s="83"/>
    </row>
    <row r="354" spans="1:18" ht="15">
      <c r="A354" s="83"/>
      <c r="B354" s="112" t="s">
        <v>762</v>
      </c>
      <c r="C354" s="112"/>
      <c r="D354" s="73"/>
      <c r="E354" s="112" t="s">
        <v>195</v>
      </c>
      <c r="F354" s="112"/>
      <c r="G354" s="112" t="s">
        <v>196</v>
      </c>
      <c r="H354" s="112"/>
      <c r="I354" s="112"/>
      <c r="J354" s="110">
        <v>0</v>
      </c>
      <c r="K354" s="110"/>
      <c r="L354" s="76" t="s">
        <v>381</v>
      </c>
      <c r="M354" s="76" t="s">
        <v>164</v>
      </c>
      <c r="N354" s="110" t="s">
        <v>763</v>
      </c>
      <c r="O354" s="110"/>
      <c r="P354" s="90" t="e">
        <f t="shared" si="11"/>
        <v>#DIV/0!</v>
      </c>
      <c r="Q354" s="75" t="e">
        <f t="shared" si="10"/>
        <v>#DIV/0!</v>
      </c>
      <c r="R354" s="83"/>
    </row>
    <row r="355" spans="1:18" ht="15">
      <c r="A355" s="83"/>
      <c r="B355" s="112" t="s">
        <v>764</v>
      </c>
      <c r="C355" s="112"/>
      <c r="D355" s="73"/>
      <c r="E355" s="112" t="s">
        <v>483</v>
      </c>
      <c r="F355" s="112"/>
      <c r="G355" s="112" t="s">
        <v>765</v>
      </c>
      <c r="H355" s="112"/>
      <c r="I355" s="112"/>
      <c r="J355" s="111">
        <v>5969.43</v>
      </c>
      <c r="K355" s="110"/>
      <c r="L355" s="76" t="s">
        <v>760</v>
      </c>
      <c r="M355" s="76" t="s">
        <v>760</v>
      </c>
      <c r="N355" s="110" t="s">
        <v>766</v>
      </c>
      <c r="O355" s="110"/>
      <c r="P355" s="90">
        <f t="shared" si="11"/>
        <v>274.04794092568301</v>
      </c>
      <c r="Q355" s="75">
        <f t="shared" si="10"/>
        <v>113.9848104793757</v>
      </c>
      <c r="R355" s="83"/>
    </row>
    <row r="356" spans="1:18" ht="15">
      <c r="A356" s="83"/>
      <c r="B356" s="112" t="s">
        <v>736</v>
      </c>
      <c r="C356" s="112"/>
      <c r="D356" s="73"/>
      <c r="E356" s="112" t="s">
        <v>207</v>
      </c>
      <c r="F356" s="112"/>
      <c r="G356" s="112" t="s">
        <v>742</v>
      </c>
      <c r="H356" s="112"/>
      <c r="I356" s="112"/>
      <c r="J356" s="110">
        <v>0</v>
      </c>
      <c r="K356" s="110"/>
      <c r="L356" s="76" t="s">
        <v>381</v>
      </c>
      <c r="M356" s="76" t="s">
        <v>381</v>
      </c>
      <c r="N356" s="110" t="s">
        <v>381</v>
      </c>
      <c r="O356" s="110"/>
      <c r="P356" s="90" t="e">
        <f t="shared" si="11"/>
        <v>#VALUE!</v>
      </c>
      <c r="Q356" s="75" t="e">
        <f t="shared" si="10"/>
        <v>#VALUE!</v>
      </c>
      <c r="R356" s="83"/>
    </row>
    <row r="357" spans="1:18" ht="15">
      <c r="A357" s="83"/>
      <c r="B357" s="112" t="s">
        <v>767</v>
      </c>
      <c r="C357" s="112"/>
      <c r="D357" s="73"/>
      <c r="E357" s="112" t="s">
        <v>207</v>
      </c>
      <c r="F357" s="112"/>
      <c r="G357" s="112" t="s">
        <v>742</v>
      </c>
      <c r="H357" s="112"/>
      <c r="I357" s="112"/>
      <c r="J357" s="110">
        <v>0</v>
      </c>
      <c r="K357" s="110"/>
      <c r="L357" s="76" t="s">
        <v>164</v>
      </c>
      <c r="M357" s="76" t="s">
        <v>164</v>
      </c>
      <c r="N357" s="110" t="s">
        <v>768</v>
      </c>
      <c r="O357" s="110"/>
      <c r="P357" s="90" t="e">
        <f t="shared" si="11"/>
        <v>#DIV/0!</v>
      </c>
      <c r="Q357" s="75" t="e">
        <f t="shared" si="10"/>
        <v>#DIV/0!</v>
      </c>
      <c r="R357" s="83"/>
    </row>
    <row r="358" spans="1:18" ht="16">
      <c r="A358" s="84"/>
      <c r="B358" s="77"/>
      <c r="C358" s="120"/>
      <c r="D358" s="120"/>
      <c r="E358" s="142" t="s">
        <v>769</v>
      </c>
      <c r="F358" s="142"/>
      <c r="G358" s="120" t="s">
        <v>770</v>
      </c>
      <c r="H358" s="120"/>
      <c r="I358" s="120"/>
      <c r="J358" s="121">
        <v>19066.759999999998</v>
      </c>
      <c r="K358" s="122"/>
      <c r="L358" s="78" t="s">
        <v>771</v>
      </c>
      <c r="M358" s="78" t="s">
        <v>771</v>
      </c>
      <c r="N358" s="122" t="s">
        <v>772</v>
      </c>
      <c r="O358" s="122"/>
      <c r="P358" s="90">
        <f t="shared" si="11"/>
        <v>207.23777925562607</v>
      </c>
      <c r="Q358" s="79">
        <f t="shared" si="10"/>
        <v>119.7379696969697</v>
      </c>
      <c r="R358" s="83"/>
    </row>
    <row r="359" spans="1:18" ht="15">
      <c r="A359" s="83"/>
      <c r="B359" s="73"/>
      <c r="C359" s="112"/>
      <c r="D359" s="112"/>
      <c r="E359" s="117" t="s">
        <v>179</v>
      </c>
      <c r="F359" s="117"/>
      <c r="G359" s="112" t="s">
        <v>180</v>
      </c>
      <c r="H359" s="112"/>
      <c r="I359" s="112"/>
      <c r="J359" s="111">
        <v>19066.759999999998</v>
      </c>
      <c r="K359" s="110"/>
      <c r="L359" s="76" t="s">
        <v>771</v>
      </c>
      <c r="M359" s="76" t="s">
        <v>771</v>
      </c>
      <c r="N359" s="110" t="s">
        <v>772</v>
      </c>
      <c r="O359" s="110"/>
      <c r="P359" s="90">
        <f t="shared" si="11"/>
        <v>207.23777925562607</v>
      </c>
      <c r="Q359" s="75">
        <f t="shared" si="10"/>
        <v>119.7379696969697</v>
      </c>
      <c r="R359" s="83"/>
    </row>
    <row r="360" spans="1:18" ht="15">
      <c r="A360" s="83"/>
      <c r="B360" s="73"/>
      <c r="C360" s="112"/>
      <c r="D360" s="112"/>
      <c r="E360" s="112" t="s">
        <v>746</v>
      </c>
      <c r="F360" s="112"/>
      <c r="G360" s="112" t="s">
        <v>747</v>
      </c>
      <c r="H360" s="112"/>
      <c r="I360" s="112"/>
      <c r="J360" s="111">
        <v>19066.759999999998</v>
      </c>
      <c r="K360" s="110"/>
      <c r="L360" s="76" t="s">
        <v>771</v>
      </c>
      <c r="M360" s="76" t="s">
        <v>771</v>
      </c>
      <c r="N360" s="110" t="s">
        <v>772</v>
      </c>
      <c r="O360" s="110"/>
      <c r="P360" s="90">
        <f t="shared" si="11"/>
        <v>207.23777925562607</v>
      </c>
      <c r="Q360" s="75">
        <f t="shared" si="10"/>
        <v>119.7379696969697</v>
      </c>
      <c r="R360" s="83"/>
    </row>
    <row r="361" spans="1:18" ht="15">
      <c r="A361" s="83"/>
      <c r="B361" s="73"/>
      <c r="C361" s="112"/>
      <c r="D361" s="112"/>
      <c r="E361" s="112" t="s">
        <v>183</v>
      </c>
      <c r="F361" s="112"/>
      <c r="G361" s="112" t="s">
        <v>184</v>
      </c>
      <c r="H361" s="112"/>
      <c r="I361" s="112"/>
      <c r="J361" s="111">
        <v>19066.759999999998</v>
      </c>
      <c r="K361" s="110"/>
      <c r="L361" s="76" t="s">
        <v>771</v>
      </c>
      <c r="M361" s="76" t="s">
        <v>771</v>
      </c>
      <c r="N361" s="110" t="s">
        <v>772</v>
      </c>
      <c r="O361" s="110"/>
      <c r="P361" s="90">
        <f t="shared" si="11"/>
        <v>207.23777925562607</v>
      </c>
      <c r="Q361" s="75">
        <f t="shared" si="10"/>
        <v>119.7379696969697</v>
      </c>
      <c r="R361" s="83"/>
    </row>
    <row r="362" spans="1:18" ht="15">
      <c r="A362" s="83"/>
      <c r="B362" s="114"/>
      <c r="C362" s="114"/>
      <c r="D362" s="73"/>
      <c r="E362" s="114" t="s">
        <v>185</v>
      </c>
      <c r="F362" s="114"/>
      <c r="G362" s="114" t="s">
        <v>186</v>
      </c>
      <c r="H362" s="114"/>
      <c r="I362" s="114"/>
      <c r="J362" s="113">
        <v>19066.759999999998</v>
      </c>
      <c r="K362" s="106"/>
      <c r="L362" s="80" t="s">
        <v>771</v>
      </c>
      <c r="M362" s="80" t="s">
        <v>771</v>
      </c>
      <c r="N362" s="106" t="s">
        <v>772</v>
      </c>
      <c r="O362" s="106"/>
      <c r="P362" s="90">
        <f t="shared" si="11"/>
        <v>207.23777925562607</v>
      </c>
      <c r="Q362" s="75">
        <f t="shared" si="10"/>
        <v>119.7379696969697</v>
      </c>
      <c r="R362" s="83"/>
    </row>
    <row r="363" spans="1:18" ht="15">
      <c r="A363" s="83"/>
      <c r="B363" s="114"/>
      <c r="C363" s="114"/>
      <c r="D363" s="73"/>
      <c r="E363" s="114" t="s">
        <v>187</v>
      </c>
      <c r="F363" s="114"/>
      <c r="G363" s="114" t="s">
        <v>188</v>
      </c>
      <c r="H363" s="114"/>
      <c r="I363" s="114"/>
      <c r="J363" s="113">
        <v>19066.759999999998</v>
      </c>
      <c r="K363" s="106"/>
      <c r="L363" s="80" t="s">
        <v>771</v>
      </c>
      <c r="M363" s="80" t="s">
        <v>771</v>
      </c>
      <c r="N363" s="106" t="s">
        <v>772</v>
      </c>
      <c r="O363" s="106"/>
      <c r="P363" s="90">
        <f t="shared" si="11"/>
        <v>207.23777925562607</v>
      </c>
      <c r="Q363" s="75">
        <f t="shared" si="10"/>
        <v>119.7379696969697</v>
      </c>
      <c r="R363" s="83"/>
    </row>
    <row r="364" spans="1:18" ht="15">
      <c r="A364" s="83"/>
      <c r="B364" s="114"/>
      <c r="C364" s="114"/>
      <c r="D364" s="73"/>
      <c r="E364" s="114" t="s">
        <v>210</v>
      </c>
      <c r="F364" s="114"/>
      <c r="G364" s="114" t="s">
        <v>211</v>
      </c>
      <c r="H364" s="114"/>
      <c r="I364" s="114"/>
      <c r="J364" s="113">
        <v>19066.759999999998</v>
      </c>
      <c r="K364" s="106"/>
      <c r="L364" s="80" t="s">
        <v>771</v>
      </c>
      <c r="M364" s="80" t="s">
        <v>771</v>
      </c>
      <c r="N364" s="106" t="s">
        <v>772</v>
      </c>
      <c r="O364" s="106"/>
      <c r="P364" s="90">
        <f t="shared" si="11"/>
        <v>207.23777925562607</v>
      </c>
      <c r="Q364" s="75">
        <f t="shared" si="10"/>
        <v>119.7379696969697</v>
      </c>
      <c r="R364" s="83"/>
    </row>
    <row r="365" spans="1:18" ht="15">
      <c r="A365" s="83"/>
      <c r="B365" s="112" t="s">
        <v>773</v>
      </c>
      <c r="C365" s="112"/>
      <c r="D365" s="73"/>
      <c r="E365" s="112" t="s">
        <v>489</v>
      </c>
      <c r="F365" s="112"/>
      <c r="G365" s="112" t="s">
        <v>490</v>
      </c>
      <c r="H365" s="112"/>
      <c r="I365" s="112"/>
      <c r="J365" s="111">
        <v>19066.759999999998</v>
      </c>
      <c r="K365" s="110"/>
      <c r="L365" s="76" t="s">
        <v>771</v>
      </c>
      <c r="M365" s="76" t="s">
        <v>771</v>
      </c>
      <c r="N365" s="110" t="s">
        <v>772</v>
      </c>
      <c r="O365" s="110"/>
      <c r="P365" s="90">
        <f t="shared" si="11"/>
        <v>207.23777925562607</v>
      </c>
      <c r="Q365" s="75">
        <f t="shared" si="10"/>
        <v>119.7379696969697</v>
      </c>
      <c r="R365" s="83"/>
    </row>
    <row r="366" spans="1:18" ht="32">
      <c r="A366" s="84"/>
      <c r="B366" s="77"/>
      <c r="C366" s="120"/>
      <c r="D366" s="120"/>
      <c r="E366" s="120" t="s">
        <v>774</v>
      </c>
      <c r="F366" s="120"/>
      <c r="G366" s="120" t="s">
        <v>775</v>
      </c>
      <c r="H366" s="120"/>
      <c r="I366" s="120"/>
      <c r="J366" s="121">
        <v>54393.68</v>
      </c>
      <c r="K366" s="122"/>
      <c r="L366" s="78" t="s">
        <v>776</v>
      </c>
      <c r="M366" s="78" t="s">
        <v>776</v>
      </c>
      <c r="N366" s="122" t="s">
        <v>777</v>
      </c>
      <c r="O366" s="122"/>
      <c r="P366" s="90">
        <f t="shared" si="11"/>
        <v>164.12912308930007</v>
      </c>
      <c r="Q366" s="79">
        <f t="shared" si="10"/>
        <v>62.592631283741142</v>
      </c>
      <c r="R366" s="83"/>
    </row>
    <row r="367" spans="1:18" ht="15">
      <c r="A367" s="83"/>
      <c r="B367" s="73"/>
      <c r="C367" s="112"/>
      <c r="D367" s="112"/>
      <c r="E367" s="117" t="s">
        <v>179</v>
      </c>
      <c r="F367" s="117"/>
      <c r="G367" s="112" t="s">
        <v>180</v>
      </c>
      <c r="H367" s="112"/>
      <c r="I367" s="112"/>
      <c r="J367" s="111">
        <v>54393.68</v>
      </c>
      <c r="K367" s="110"/>
      <c r="L367" s="76" t="s">
        <v>776</v>
      </c>
      <c r="M367" s="76" t="s">
        <v>776</v>
      </c>
      <c r="N367" s="110" t="s">
        <v>777</v>
      </c>
      <c r="O367" s="110"/>
      <c r="P367" s="90">
        <f t="shared" si="11"/>
        <v>164.12912308930007</v>
      </c>
      <c r="Q367" s="75">
        <f t="shared" si="10"/>
        <v>62.592631283741142</v>
      </c>
      <c r="R367" s="83"/>
    </row>
    <row r="368" spans="1:18" ht="15">
      <c r="A368" s="83"/>
      <c r="B368" s="73"/>
      <c r="C368" s="112"/>
      <c r="D368" s="112"/>
      <c r="E368" s="112" t="s">
        <v>746</v>
      </c>
      <c r="F368" s="112"/>
      <c r="G368" s="112" t="s">
        <v>747</v>
      </c>
      <c r="H368" s="112"/>
      <c r="I368" s="112"/>
      <c r="J368" s="111">
        <v>54393.68</v>
      </c>
      <c r="K368" s="110"/>
      <c r="L368" s="76" t="s">
        <v>776</v>
      </c>
      <c r="M368" s="76" t="s">
        <v>776</v>
      </c>
      <c r="N368" s="110" t="s">
        <v>777</v>
      </c>
      <c r="O368" s="110"/>
      <c r="P368" s="90">
        <f t="shared" si="11"/>
        <v>164.12912308930007</v>
      </c>
      <c r="Q368" s="75">
        <f t="shared" si="10"/>
        <v>62.592631283741142</v>
      </c>
      <c r="R368" s="83"/>
    </row>
    <row r="369" spans="1:18" ht="15">
      <c r="A369" s="83"/>
      <c r="B369" s="73"/>
      <c r="C369" s="112"/>
      <c r="D369" s="112"/>
      <c r="E369" s="112" t="s">
        <v>183</v>
      </c>
      <c r="F369" s="112"/>
      <c r="G369" s="112" t="s">
        <v>184</v>
      </c>
      <c r="H369" s="112"/>
      <c r="I369" s="112"/>
      <c r="J369" s="111">
        <v>54393.68</v>
      </c>
      <c r="K369" s="110"/>
      <c r="L369" s="76" t="s">
        <v>776</v>
      </c>
      <c r="M369" s="76" t="s">
        <v>776</v>
      </c>
      <c r="N369" s="110" t="s">
        <v>777</v>
      </c>
      <c r="O369" s="110"/>
      <c r="P369" s="90">
        <f t="shared" si="11"/>
        <v>164.12912308930007</v>
      </c>
      <c r="Q369" s="75">
        <f t="shared" si="10"/>
        <v>62.592631283741142</v>
      </c>
      <c r="R369" s="83"/>
    </row>
    <row r="370" spans="1:18" ht="15">
      <c r="A370" s="83"/>
      <c r="B370" s="114"/>
      <c r="C370" s="114"/>
      <c r="D370" s="73"/>
      <c r="E370" s="114" t="s">
        <v>185</v>
      </c>
      <c r="F370" s="114"/>
      <c r="G370" s="114" t="s">
        <v>186</v>
      </c>
      <c r="H370" s="114"/>
      <c r="I370" s="114"/>
      <c r="J370" s="113">
        <v>54393.68</v>
      </c>
      <c r="K370" s="106"/>
      <c r="L370" s="80" t="s">
        <v>776</v>
      </c>
      <c r="M370" s="80" t="s">
        <v>776</v>
      </c>
      <c r="N370" s="106" t="s">
        <v>777</v>
      </c>
      <c r="O370" s="106"/>
      <c r="P370" s="90">
        <f t="shared" si="11"/>
        <v>164.12912308930007</v>
      </c>
      <c r="Q370" s="75">
        <f t="shared" si="10"/>
        <v>62.592631283741142</v>
      </c>
      <c r="R370" s="83"/>
    </row>
    <row r="371" spans="1:18" ht="15">
      <c r="A371" s="83"/>
      <c r="B371" s="114"/>
      <c r="C371" s="114"/>
      <c r="D371" s="73"/>
      <c r="E371" s="114" t="s">
        <v>187</v>
      </c>
      <c r="F371" s="114"/>
      <c r="G371" s="114" t="s">
        <v>188</v>
      </c>
      <c r="H371" s="114"/>
      <c r="I371" s="114"/>
      <c r="J371" s="113">
        <v>54393.68</v>
      </c>
      <c r="K371" s="106"/>
      <c r="L371" s="80" t="s">
        <v>776</v>
      </c>
      <c r="M371" s="80" t="s">
        <v>776</v>
      </c>
      <c r="N371" s="106" t="s">
        <v>777</v>
      </c>
      <c r="O371" s="106"/>
      <c r="P371" s="90">
        <f t="shared" si="11"/>
        <v>164.12912308930007</v>
      </c>
      <c r="Q371" s="75">
        <f t="shared" si="10"/>
        <v>62.592631283741142</v>
      </c>
      <c r="R371" s="83"/>
    </row>
    <row r="372" spans="1:18" ht="15">
      <c r="A372" s="83"/>
      <c r="B372" s="114"/>
      <c r="C372" s="114"/>
      <c r="D372" s="73"/>
      <c r="E372" s="114" t="s">
        <v>210</v>
      </c>
      <c r="F372" s="114"/>
      <c r="G372" s="114" t="s">
        <v>211</v>
      </c>
      <c r="H372" s="114"/>
      <c r="I372" s="114"/>
      <c r="J372" s="113">
        <v>54393.68</v>
      </c>
      <c r="K372" s="106"/>
      <c r="L372" s="80" t="s">
        <v>776</v>
      </c>
      <c r="M372" s="80" t="s">
        <v>776</v>
      </c>
      <c r="N372" s="106" t="s">
        <v>777</v>
      </c>
      <c r="O372" s="106"/>
      <c r="P372" s="90">
        <f t="shared" si="11"/>
        <v>164.12912308930007</v>
      </c>
      <c r="Q372" s="75">
        <f t="shared" si="10"/>
        <v>62.592631283741142</v>
      </c>
      <c r="R372" s="83"/>
    </row>
    <row r="373" spans="1:18" ht="15">
      <c r="A373" s="83"/>
      <c r="B373" s="112" t="s">
        <v>778</v>
      </c>
      <c r="C373" s="112"/>
      <c r="D373" s="73"/>
      <c r="E373" s="112" t="s">
        <v>489</v>
      </c>
      <c r="F373" s="112"/>
      <c r="G373" s="112" t="s">
        <v>490</v>
      </c>
      <c r="H373" s="112"/>
      <c r="I373" s="112"/>
      <c r="J373" s="111">
        <v>54393.68</v>
      </c>
      <c r="K373" s="110"/>
      <c r="L373" s="76" t="s">
        <v>776</v>
      </c>
      <c r="M373" s="76" t="s">
        <v>776</v>
      </c>
      <c r="N373" s="110" t="s">
        <v>777</v>
      </c>
      <c r="O373" s="110"/>
      <c r="P373" s="90">
        <f t="shared" si="11"/>
        <v>164.12912308930007</v>
      </c>
      <c r="Q373" s="75">
        <f t="shared" si="10"/>
        <v>62.592631283741142</v>
      </c>
      <c r="R373" s="83"/>
    </row>
    <row r="374" spans="1:18" ht="32">
      <c r="A374" s="84"/>
      <c r="B374" s="77"/>
      <c r="C374" s="120"/>
      <c r="D374" s="120"/>
      <c r="E374" s="120" t="s">
        <v>779</v>
      </c>
      <c r="F374" s="120"/>
      <c r="G374" s="120" t="s">
        <v>780</v>
      </c>
      <c r="H374" s="120"/>
      <c r="I374" s="120"/>
      <c r="J374" s="122">
        <v>0</v>
      </c>
      <c r="K374" s="122"/>
      <c r="L374" s="78" t="s">
        <v>781</v>
      </c>
      <c r="M374" s="78" t="s">
        <v>781</v>
      </c>
      <c r="N374" s="122" t="s">
        <v>164</v>
      </c>
      <c r="O374" s="122"/>
      <c r="P374" s="90" t="e">
        <f t="shared" si="11"/>
        <v>#DIV/0!</v>
      </c>
      <c r="Q374" s="79">
        <f t="shared" si="10"/>
        <v>0</v>
      </c>
      <c r="R374" s="83"/>
    </row>
    <row r="375" spans="1:18" ht="15">
      <c r="A375" s="83"/>
      <c r="B375" s="73"/>
      <c r="C375" s="112"/>
      <c r="D375" s="112"/>
      <c r="E375" s="117" t="s">
        <v>179</v>
      </c>
      <c r="F375" s="117"/>
      <c r="G375" s="112" t="s">
        <v>180</v>
      </c>
      <c r="H375" s="112"/>
      <c r="I375" s="112"/>
      <c r="J375" s="110">
        <v>0</v>
      </c>
      <c r="K375" s="110"/>
      <c r="L375" s="76" t="s">
        <v>781</v>
      </c>
      <c r="M375" s="76" t="s">
        <v>781</v>
      </c>
      <c r="N375" s="110" t="s">
        <v>164</v>
      </c>
      <c r="O375" s="110"/>
      <c r="P375" s="90" t="e">
        <f t="shared" si="11"/>
        <v>#DIV/0!</v>
      </c>
      <c r="Q375" s="75">
        <f t="shared" si="10"/>
        <v>0</v>
      </c>
      <c r="R375" s="83"/>
    </row>
    <row r="376" spans="1:18" ht="15">
      <c r="A376" s="83"/>
      <c r="B376" s="73"/>
      <c r="C376" s="112"/>
      <c r="D376" s="112"/>
      <c r="E376" s="112" t="s">
        <v>498</v>
      </c>
      <c r="F376" s="112"/>
      <c r="G376" s="112" t="s">
        <v>499</v>
      </c>
      <c r="H376" s="112"/>
      <c r="I376" s="112"/>
      <c r="J376" s="110">
        <v>0</v>
      </c>
      <c r="K376" s="110"/>
      <c r="L376" s="76" t="s">
        <v>781</v>
      </c>
      <c r="M376" s="76" t="s">
        <v>781</v>
      </c>
      <c r="N376" s="110" t="s">
        <v>164</v>
      </c>
      <c r="O376" s="110"/>
      <c r="P376" s="90" t="e">
        <f t="shared" si="11"/>
        <v>#DIV/0!</v>
      </c>
      <c r="Q376" s="75">
        <f t="shared" si="10"/>
        <v>0</v>
      </c>
      <c r="R376" s="83"/>
    </row>
    <row r="377" spans="1:18" ht="15">
      <c r="A377" s="83"/>
      <c r="B377" s="73"/>
      <c r="C377" s="112"/>
      <c r="D377" s="112"/>
      <c r="E377" s="112" t="s">
        <v>183</v>
      </c>
      <c r="F377" s="112"/>
      <c r="G377" s="112" t="s">
        <v>184</v>
      </c>
      <c r="H377" s="112"/>
      <c r="I377" s="112"/>
      <c r="J377" s="110">
        <v>0</v>
      </c>
      <c r="K377" s="110"/>
      <c r="L377" s="76" t="s">
        <v>781</v>
      </c>
      <c r="M377" s="76" t="s">
        <v>781</v>
      </c>
      <c r="N377" s="110" t="s">
        <v>164</v>
      </c>
      <c r="O377" s="110"/>
      <c r="P377" s="90" t="e">
        <f t="shared" si="11"/>
        <v>#DIV/0!</v>
      </c>
      <c r="Q377" s="75">
        <f t="shared" si="10"/>
        <v>0</v>
      </c>
      <c r="R377" s="83"/>
    </row>
    <row r="378" spans="1:18" ht="15">
      <c r="A378" s="83"/>
      <c r="B378" s="114"/>
      <c r="C378" s="114"/>
      <c r="D378" s="73"/>
      <c r="E378" s="114" t="s">
        <v>369</v>
      </c>
      <c r="F378" s="114"/>
      <c r="G378" s="138" t="s">
        <v>370</v>
      </c>
      <c r="H378" s="138"/>
      <c r="I378" s="138"/>
      <c r="J378" s="106">
        <v>0</v>
      </c>
      <c r="K378" s="106"/>
      <c r="L378" s="80" t="s">
        <v>781</v>
      </c>
      <c r="M378" s="80" t="s">
        <v>781</v>
      </c>
      <c r="N378" s="106" t="s">
        <v>164</v>
      </c>
      <c r="O378" s="106"/>
      <c r="P378" s="90" t="e">
        <f t="shared" si="11"/>
        <v>#DIV/0!</v>
      </c>
      <c r="Q378" s="75">
        <f t="shared" si="10"/>
        <v>0</v>
      </c>
      <c r="R378" s="83"/>
    </row>
    <row r="379" spans="1:18" ht="15">
      <c r="A379" s="83"/>
      <c r="B379" s="114"/>
      <c r="C379" s="114"/>
      <c r="D379" s="73"/>
      <c r="E379" s="114" t="s">
        <v>371</v>
      </c>
      <c r="F379" s="114"/>
      <c r="G379" s="138" t="s">
        <v>372</v>
      </c>
      <c r="H379" s="138"/>
      <c r="I379" s="138"/>
      <c r="J379" s="106">
        <v>0</v>
      </c>
      <c r="K379" s="106"/>
      <c r="L379" s="80" t="s">
        <v>781</v>
      </c>
      <c r="M379" s="80" t="s">
        <v>781</v>
      </c>
      <c r="N379" s="106" t="s">
        <v>164</v>
      </c>
      <c r="O379" s="106"/>
      <c r="P379" s="90" t="e">
        <f t="shared" si="11"/>
        <v>#DIV/0!</v>
      </c>
      <c r="Q379" s="75">
        <f t="shared" si="10"/>
        <v>0</v>
      </c>
      <c r="R379" s="83"/>
    </row>
    <row r="380" spans="1:18" ht="15">
      <c r="A380" s="83"/>
      <c r="B380" s="114"/>
      <c r="C380" s="114"/>
      <c r="D380" s="73"/>
      <c r="E380" s="114" t="s">
        <v>664</v>
      </c>
      <c r="F380" s="114"/>
      <c r="G380" s="138" t="s">
        <v>665</v>
      </c>
      <c r="H380" s="138"/>
      <c r="I380" s="138"/>
      <c r="J380" s="106">
        <v>0</v>
      </c>
      <c r="K380" s="106"/>
      <c r="L380" s="80" t="s">
        <v>781</v>
      </c>
      <c r="M380" s="80" t="s">
        <v>781</v>
      </c>
      <c r="N380" s="106" t="s">
        <v>164</v>
      </c>
      <c r="O380" s="106"/>
      <c r="P380" s="90" t="e">
        <f t="shared" si="11"/>
        <v>#DIV/0!</v>
      </c>
      <c r="Q380" s="75">
        <f t="shared" si="10"/>
        <v>0</v>
      </c>
      <c r="R380" s="83"/>
    </row>
    <row r="381" spans="1:18" ht="15">
      <c r="A381" s="83"/>
      <c r="B381" s="112" t="s">
        <v>782</v>
      </c>
      <c r="C381" s="112"/>
      <c r="D381" s="73"/>
      <c r="E381" s="112" t="s">
        <v>667</v>
      </c>
      <c r="F381" s="112"/>
      <c r="G381" s="136" t="s">
        <v>668</v>
      </c>
      <c r="H381" s="136"/>
      <c r="I381" s="136"/>
      <c r="J381" s="110">
        <v>0</v>
      </c>
      <c r="K381" s="110"/>
      <c r="L381" s="76" t="s">
        <v>781</v>
      </c>
      <c r="M381" s="76" t="s">
        <v>781</v>
      </c>
      <c r="N381" s="110" t="s">
        <v>164</v>
      </c>
      <c r="O381" s="110"/>
      <c r="P381" s="90" t="e">
        <f t="shared" si="11"/>
        <v>#DIV/0!</v>
      </c>
      <c r="Q381" s="75">
        <f t="shared" si="10"/>
        <v>0</v>
      </c>
      <c r="R381" s="83"/>
    </row>
    <row r="382" spans="1:18" ht="16">
      <c r="A382" s="84"/>
      <c r="B382" s="77"/>
      <c r="C382" s="120"/>
      <c r="D382" s="120"/>
      <c r="E382" s="120" t="s">
        <v>783</v>
      </c>
      <c r="F382" s="120"/>
      <c r="G382" s="139" t="s">
        <v>784</v>
      </c>
      <c r="H382" s="139"/>
      <c r="I382" s="139"/>
      <c r="J382" s="121">
        <v>24722.9</v>
      </c>
      <c r="K382" s="122"/>
      <c r="L382" s="78" t="s">
        <v>381</v>
      </c>
      <c r="M382" s="78" t="s">
        <v>381</v>
      </c>
      <c r="N382" s="122">
        <v>0</v>
      </c>
      <c r="O382" s="122"/>
      <c r="P382" s="90">
        <f t="shared" si="11"/>
        <v>0</v>
      </c>
      <c r="Q382" s="79" t="e">
        <f t="shared" si="10"/>
        <v>#VALUE!</v>
      </c>
      <c r="R382" s="83"/>
    </row>
    <row r="383" spans="1:18" ht="15">
      <c r="A383" s="83"/>
      <c r="B383" s="73"/>
      <c r="C383" s="112"/>
      <c r="D383" s="112"/>
      <c r="E383" s="117" t="s">
        <v>587</v>
      </c>
      <c r="F383" s="117"/>
      <c r="G383" s="136" t="s">
        <v>588</v>
      </c>
      <c r="H383" s="136"/>
      <c r="I383" s="136"/>
      <c r="J383" s="111">
        <v>24722.9</v>
      </c>
      <c r="K383" s="110"/>
      <c r="L383" s="76">
        <v>0</v>
      </c>
      <c r="M383" s="76">
        <v>0</v>
      </c>
      <c r="N383" s="76">
        <v>0</v>
      </c>
      <c r="O383" s="76">
        <v>0</v>
      </c>
      <c r="P383" s="90">
        <f t="shared" si="11"/>
        <v>0</v>
      </c>
      <c r="Q383" s="75" t="e">
        <f t="shared" si="10"/>
        <v>#DIV/0!</v>
      </c>
      <c r="R383" s="83"/>
    </row>
    <row r="384" spans="1:18" ht="15">
      <c r="A384" s="83"/>
      <c r="B384" s="73"/>
      <c r="C384" s="112"/>
      <c r="D384" s="112"/>
      <c r="E384" s="112" t="s">
        <v>590</v>
      </c>
      <c r="F384" s="112"/>
      <c r="G384" s="136" t="s">
        <v>591</v>
      </c>
      <c r="H384" s="136"/>
      <c r="I384" s="136"/>
      <c r="J384" s="111">
        <v>24722.9</v>
      </c>
      <c r="K384" s="110"/>
      <c r="L384" s="76">
        <v>0</v>
      </c>
      <c r="M384" s="76">
        <v>0</v>
      </c>
      <c r="N384" s="76">
        <v>0</v>
      </c>
      <c r="O384" s="76">
        <v>0</v>
      </c>
      <c r="P384" s="90">
        <f t="shared" si="11"/>
        <v>0</v>
      </c>
      <c r="Q384" s="75" t="e">
        <f t="shared" si="10"/>
        <v>#DIV/0!</v>
      </c>
      <c r="R384" s="83"/>
    </row>
    <row r="385" spans="1:18" ht="15">
      <c r="A385" s="83"/>
      <c r="B385" s="73"/>
      <c r="C385" s="112"/>
      <c r="D385" s="112"/>
      <c r="E385" s="112" t="s">
        <v>183</v>
      </c>
      <c r="F385" s="112"/>
      <c r="G385" s="136" t="s">
        <v>184</v>
      </c>
      <c r="H385" s="136"/>
      <c r="I385" s="136"/>
      <c r="J385" s="111">
        <v>24722.9</v>
      </c>
      <c r="K385" s="110"/>
      <c r="L385" s="76">
        <v>0</v>
      </c>
      <c r="M385" s="76">
        <v>0</v>
      </c>
      <c r="N385" s="76">
        <v>0</v>
      </c>
      <c r="O385" s="76">
        <v>0</v>
      </c>
      <c r="P385" s="90">
        <f t="shared" si="11"/>
        <v>0</v>
      </c>
      <c r="Q385" s="75" t="e">
        <f t="shared" si="10"/>
        <v>#DIV/0!</v>
      </c>
      <c r="R385" s="83"/>
    </row>
    <row r="386" spans="1:18" ht="15">
      <c r="A386" s="83"/>
      <c r="B386" s="114"/>
      <c r="C386" s="114"/>
      <c r="D386" s="73"/>
      <c r="E386" s="114" t="s">
        <v>185</v>
      </c>
      <c r="F386" s="114"/>
      <c r="G386" s="138" t="s">
        <v>186</v>
      </c>
      <c r="H386" s="138"/>
      <c r="I386" s="138"/>
      <c r="J386" s="113">
        <v>23980.47</v>
      </c>
      <c r="K386" s="106"/>
      <c r="L386" s="76">
        <v>0</v>
      </c>
      <c r="M386" s="76">
        <v>0</v>
      </c>
      <c r="N386" s="76">
        <v>0</v>
      </c>
      <c r="O386" s="76">
        <v>0</v>
      </c>
      <c r="P386" s="90">
        <f t="shared" si="11"/>
        <v>0</v>
      </c>
      <c r="Q386" s="75" t="e">
        <f t="shared" si="10"/>
        <v>#DIV/0!</v>
      </c>
      <c r="R386" s="83"/>
    </row>
    <row r="387" spans="1:18" ht="15">
      <c r="A387" s="83"/>
      <c r="B387" s="114"/>
      <c r="C387" s="114"/>
      <c r="D387" s="73"/>
      <c r="E387" s="114" t="s">
        <v>187</v>
      </c>
      <c r="F387" s="114"/>
      <c r="G387" s="138" t="s">
        <v>188</v>
      </c>
      <c r="H387" s="138"/>
      <c r="I387" s="138"/>
      <c r="J387" s="113">
        <v>23980.47</v>
      </c>
      <c r="K387" s="106"/>
      <c r="L387" s="76">
        <v>0</v>
      </c>
      <c r="M387" s="76">
        <v>0</v>
      </c>
      <c r="N387" s="76">
        <v>0</v>
      </c>
      <c r="O387" s="76">
        <v>0</v>
      </c>
      <c r="P387" s="90">
        <f t="shared" si="11"/>
        <v>0</v>
      </c>
      <c r="Q387" s="75" t="e">
        <f t="shared" si="10"/>
        <v>#DIV/0!</v>
      </c>
      <c r="R387" s="83"/>
    </row>
    <row r="388" spans="1:18" ht="15">
      <c r="A388" s="83"/>
      <c r="B388" s="114"/>
      <c r="C388" s="114"/>
      <c r="D388" s="73"/>
      <c r="E388" s="114" t="s">
        <v>210</v>
      </c>
      <c r="F388" s="114"/>
      <c r="G388" s="138" t="s">
        <v>211</v>
      </c>
      <c r="H388" s="138"/>
      <c r="I388" s="138"/>
      <c r="J388" s="113">
        <v>21480.47</v>
      </c>
      <c r="K388" s="106"/>
      <c r="L388" s="76">
        <v>0</v>
      </c>
      <c r="M388" s="76">
        <v>0</v>
      </c>
      <c r="N388" s="76">
        <v>0</v>
      </c>
      <c r="O388" s="76">
        <v>0</v>
      </c>
      <c r="P388" s="90">
        <f t="shared" si="11"/>
        <v>0</v>
      </c>
      <c r="Q388" s="75" t="e">
        <f t="shared" si="10"/>
        <v>#DIV/0!</v>
      </c>
      <c r="R388" s="83"/>
    </row>
    <row r="389" spans="1:18" ht="15">
      <c r="A389" s="83"/>
      <c r="B389" s="112" t="s">
        <v>785</v>
      </c>
      <c r="C389" s="112"/>
      <c r="D389" s="73"/>
      <c r="E389" s="112" t="s">
        <v>214</v>
      </c>
      <c r="F389" s="112"/>
      <c r="G389" s="136" t="s">
        <v>231</v>
      </c>
      <c r="H389" s="136"/>
      <c r="I389" s="136"/>
      <c r="J389" s="111">
        <v>5477.57</v>
      </c>
      <c r="K389" s="110"/>
      <c r="L389" s="76">
        <v>0</v>
      </c>
      <c r="M389" s="76">
        <v>0</v>
      </c>
      <c r="N389" s="76">
        <v>0</v>
      </c>
      <c r="O389" s="76">
        <v>0</v>
      </c>
      <c r="P389" s="90">
        <f t="shared" si="11"/>
        <v>0</v>
      </c>
      <c r="Q389" s="75" t="e">
        <f t="shared" si="10"/>
        <v>#DIV/0!</v>
      </c>
      <c r="R389" s="83"/>
    </row>
    <row r="390" spans="1:18" ht="15">
      <c r="A390" s="83"/>
      <c r="B390" s="112" t="s">
        <v>786</v>
      </c>
      <c r="C390" s="112"/>
      <c r="D390" s="73"/>
      <c r="E390" s="112" t="s">
        <v>489</v>
      </c>
      <c r="F390" s="112"/>
      <c r="G390" s="136" t="s">
        <v>636</v>
      </c>
      <c r="H390" s="136"/>
      <c r="I390" s="136"/>
      <c r="J390" s="111">
        <v>2001.71</v>
      </c>
      <c r="K390" s="110"/>
      <c r="L390" s="76">
        <v>0</v>
      </c>
      <c r="M390" s="76">
        <v>0</v>
      </c>
      <c r="N390" s="76">
        <v>0</v>
      </c>
      <c r="O390" s="76">
        <v>0</v>
      </c>
      <c r="P390" s="90">
        <f t="shared" si="11"/>
        <v>0</v>
      </c>
      <c r="Q390" s="75" t="e">
        <f t="shared" si="10"/>
        <v>#DIV/0!</v>
      </c>
      <c r="R390" s="83"/>
    </row>
    <row r="391" spans="1:18" ht="15">
      <c r="A391" s="83"/>
      <c r="B391" s="112" t="s">
        <v>787</v>
      </c>
      <c r="C391" s="112"/>
      <c r="D391" s="73"/>
      <c r="E391" s="112" t="s">
        <v>251</v>
      </c>
      <c r="F391" s="112"/>
      <c r="G391" s="136" t="s">
        <v>788</v>
      </c>
      <c r="H391" s="136"/>
      <c r="I391" s="136"/>
      <c r="J391" s="111">
        <v>14001.19</v>
      </c>
      <c r="K391" s="110"/>
      <c r="L391" s="76">
        <v>0</v>
      </c>
      <c r="M391" s="76">
        <v>0</v>
      </c>
      <c r="N391" s="76">
        <v>0</v>
      </c>
      <c r="O391" s="76">
        <v>0</v>
      </c>
      <c r="P391" s="90">
        <f t="shared" si="11"/>
        <v>0</v>
      </c>
      <c r="Q391" s="75" t="e">
        <f t="shared" si="10"/>
        <v>#DIV/0!</v>
      </c>
      <c r="R391" s="83"/>
    </row>
    <row r="392" spans="1:18" ht="15">
      <c r="A392" s="83"/>
      <c r="B392" s="114"/>
      <c r="C392" s="114"/>
      <c r="D392" s="73"/>
      <c r="E392" s="114" t="s">
        <v>259</v>
      </c>
      <c r="F392" s="114"/>
      <c r="G392" s="138" t="s">
        <v>260</v>
      </c>
      <c r="H392" s="138"/>
      <c r="I392" s="138"/>
      <c r="J392" s="113">
        <v>2500</v>
      </c>
      <c r="K392" s="106"/>
      <c r="L392" s="76">
        <v>0</v>
      </c>
      <c r="M392" s="76">
        <v>0</v>
      </c>
      <c r="N392" s="76">
        <v>0</v>
      </c>
      <c r="O392" s="76">
        <v>0</v>
      </c>
      <c r="P392" s="90">
        <f t="shared" si="11"/>
        <v>0</v>
      </c>
      <c r="Q392" s="75" t="e">
        <f t="shared" ref="Q392:Q397" si="12">N392/M392*100</f>
        <v>#DIV/0!</v>
      </c>
      <c r="R392" s="83"/>
    </row>
    <row r="393" spans="1:18" ht="15">
      <c r="A393" s="83"/>
      <c r="B393" s="112" t="s">
        <v>789</v>
      </c>
      <c r="C393" s="112"/>
      <c r="D393" s="73"/>
      <c r="E393" s="112" t="s">
        <v>329</v>
      </c>
      <c r="F393" s="112"/>
      <c r="G393" s="136" t="s">
        <v>790</v>
      </c>
      <c r="H393" s="136"/>
      <c r="I393" s="136"/>
      <c r="J393" s="111">
        <v>2500</v>
      </c>
      <c r="K393" s="110"/>
      <c r="L393" s="76">
        <v>0</v>
      </c>
      <c r="M393" s="76">
        <v>0</v>
      </c>
      <c r="N393" s="76">
        <v>0</v>
      </c>
      <c r="O393" s="76">
        <v>0</v>
      </c>
      <c r="P393" s="90">
        <f t="shared" ref="P393:P397" si="13">N393/J393*100</f>
        <v>0</v>
      </c>
      <c r="Q393" s="75" t="e">
        <f t="shared" si="12"/>
        <v>#DIV/0!</v>
      </c>
      <c r="R393" s="83"/>
    </row>
    <row r="394" spans="1:18" ht="15">
      <c r="A394" s="83"/>
      <c r="B394" s="114"/>
      <c r="C394" s="114"/>
      <c r="D394" s="73"/>
      <c r="E394" s="114" t="s">
        <v>369</v>
      </c>
      <c r="F394" s="114"/>
      <c r="G394" s="138" t="s">
        <v>370</v>
      </c>
      <c r="H394" s="138"/>
      <c r="I394" s="138"/>
      <c r="J394" s="106">
        <v>742.43</v>
      </c>
      <c r="K394" s="106"/>
      <c r="L394" s="76">
        <v>0</v>
      </c>
      <c r="M394" s="76">
        <v>0</v>
      </c>
      <c r="N394" s="76">
        <v>0</v>
      </c>
      <c r="O394" s="76">
        <v>0</v>
      </c>
      <c r="P394" s="90">
        <f t="shared" si="13"/>
        <v>0</v>
      </c>
      <c r="Q394" s="75" t="e">
        <f t="shared" si="12"/>
        <v>#DIV/0!</v>
      </c>
      <c r="R394" s="83"/>
    </row>
    <row r="395" spans="1:18" ht="15">
      <c r="A395" s="83"/>
      <c r="B395" s="114"/>
      <c r="C395" s="114"/>
      <c r="D395" s="73"/>
      <c r="E395" s="114" t="s">
        <v>371</v>
      </c>
      <c r="F395" s="114"/>
      <c r="G395" s="138" t="s">
        <v>372</v>
      </c>
      <c r="H395" s="138"/>
      <c r="I395" s="138"/>
      <c r="J395" s="106">
        <v>742.43</v>
      </c>
      <c r="K395" s="106"/>
      <c r="L395" s="76">
        <v>0</v>
      </c>
      <c r="M395" s="76">
        <v>0</v>
      </c>
      <c r="N395" s="76">
        <v>0</v>
      </c>
      <c r="O395" s="76">
        <v>0</v>
      </c>
      <c r="P395" s="90">
        <f t="shared" si="13"/>
        <v>0</v>
      </c>
      <c r="Q395" s="75" t="e">
        <f t="shared" si="12"/>
        <v>#DIV/0!</v>
      </c>
      <c r="R395" s="83"/>
    </row>
    <row r="396" spans="1:18" ht="15">
      <c r="A396" s="83"/>
      <c r="B396" s="114"/>
      <c r="C396" s="114"/>
      <c r="D396" s="73"/>
      <c r="E396" s="114" t="s">
        <v>373</v>
      </c>
      <c r="F396" s="114"/>
      <c r="G396" s="138" t="s">
        <v>374</v>
      </c>
      <c r="H396" s="138"/>
      <c r="I396" s="138"/>
      <c r="J396" s="106">
        <v>742.43</v>
      </c>
      <c r="K396" s="106"/>
      <c r="L396" s="76">
        <v>0</v>
      </c>
      <c r="M396" s="76">
        <v>0</v>
      </c>
      <c r="N396" s="76">
        <v>0</v>
      </c>
      <c r="O396" s="76">
        <v>0</v>
      </c>
      <c r="P396" s="90">
        <f t="shared" si="13"/>
        <v>0</v>
      </c>
      <c r="Q396" s="75" t="e">
        <f t="shared" si="12"/>
        <v>#DIV/0!</v>
      </c>
      <c r="R396" s="83"/>
    </row>
    <row r="397" spans="1:18" ht="15">
      <c r="A397" s="83"/>
      <c r="B397" s="112" t="s">
        <v>791</v>
      </c>
      <c r="C397" s="112"/>
      <c r="D397" s="73"/>
      <c r="E397" s="112" t="s">
        <v>376</v>
      </c>
      <c r="F397" s="112"/>
      <c r="G397" s="136" t="s">
        <v>792</v>
      </c>
      <c r="H397" s="136"/>
      <c r="I397" s="136"/>
      <c r="J397" s="110">
        <v>742.43</v>
      </c>
      <c r="K397" s="110"/>
      <c r="L397" s="76">
        <v>0</v>
      </c>
      <c r="M397" s="76">
        <v>0</v>
      </c>
      <c r="N397" s="76">
        <v>0</v>
      </c>
      <c r="O397" s="76">
        <v>0</v>
      </c>
      <c r="P397" s="90">
        <f t="shared" si="13"/>
        <v>0</v>
      </c>
      <c r="Q397" s="75" t="e">
        <f t="shared" si="12"/>
        <v>#DIV/0!</v>
      </c>
      <c r="R397" s="83"/>
    </row>
  </sheetData>
  <mergeCells count="1937">
    <mergeCell ref="E365:F365"/>
    <mergeCell ref="G365:I365"/>
    <mergeCell ref="J365:K365"/>
    <mergeCell ref="N365:O365"/>
    <mergeCell ref="B390:C390"/>
    <mergeCell ref="E390:F390"/>
    <mergeCell ref="G390:I390"/>
    <mergeCell ref="J390:K390"/>
    <mergeCell ref="F2:J2"/>
    <mergeCell ref="A2:E5"/>
    <mergeCell ref="A1:B1"/>
    <mergeCell ref="G394:I394"/>
    <mergeCell ref="J394:K394"/>
    <mergeCell ref="B393:C393"/>
    <mergeCell ref="E393:F393"/>
    <mergeCell ref="G393:I393"/>
    <mergeCell ref="J393:K393"/>
    <mergeCell ref="B392:C392"/>
    <mergeCell ref="E392:F392"/>
    <mergeCell ref="G392:I392"/>
    <mergeCell ref="J392:K392"/>
    <mergeCell ref="B391:C391"/>
    <mergeCell ref="E391:F391"/>
    <mergeCell ref="G391:I391"/>
    <mergeCell ref="J391:K391"/>
    <mergeCell ref="C361:D361"/>
    <mergeCell ref="E361:F361"/>
    <mergeCell ref="G361:I361"/>
    <mergeCell ref="B364:C364"/>
    <mergeCell ref="E364:F364"/>
    <mergeCell ref="G364:I364"/>
    <mergeCell ref="J364:K364"/>
    <mergeCell ref="N362:O362"/>
    <mergeCell ref="B363:C363"/>
    <mergeCell ref="E363:F363"/>
    <mergeCell ref="G363:I363"/>
    <mergeCell ref="J363:K363"/>
    <mergeCell ref="N363:O363"/>
    <mergeCell ref="B362:C362"/>
    <mergeCell ref="E362:F362"/>
    <mergeCell ref="G362:I362"/>
    <mergeCell ref="J362:K362"/>
    <mergeCell ref="J361:K361"/>
    <mergeCell ref="N361:O361"/>
    <mergeCell ref="B397:C397"/>
    <mergeCell ref="E397:F397"/>
    <mergeCell ref="G397:I397"/>
    <mergeCell ref="J397:K397"/>
    <mergeCell ref="B396:C396"/>
    <mergeCell ref="E396:F396"/>
    <mergeCell ref="G396:I396"/>
    <mergeCell ref="J396:K396"/>
    <mergeCell ref="B395:C395"/>
    <mergeCell ref="E395:F395"/>
    <mergeCell ref="G395:I395"/>
    <mergeCell ref="J395:K395"/>
    <mergeCell ref="B394:C394"/>
    <mergeCell ref="E394:F394"/>
    <mergeCell ref="N364:O364"/>
    <mergeCell ref="B365:C365"/>
    <mergeCell ref="N368:O368"/>
    <mergeCell ref="C369:D369"/>
    <mergeCell ref="E369:F369"/>
    <mergeCell ref="G369:I369"/>
    <mergeCell ref="J369:K369"/>
    <mergeCell ref="N369:O369"/>
    <mergeCell ref="C368:D368"/>
    <mergeCell ref="E368:F368"/>
    <mergeCell ref="G368:I368"/>
    <mergeCell ref="J368:K368"/>
    <mergeCell ref="N366:O366"/>
    <mergeCell ref="C367:D367"/>
    <mergeCell ref="E367:F367"/>
    <mergeCell ref="G367:I367"/>
    <mergeCell ref="J367:K367"/>
    <mergeCell ref="N367:O367"/>
    <mergeCell ref="C366:D366"/>
    <mergeCell ref="E366:F366"/>
    <mergeCell ref="G366:I366"/>
    <mergeCell ref="J366:K366"/>
    <mergeCell ref="N372:O372"/>
    <mergeCell ref="B373:C373"/>
    <mergeCell ref="E373:F373"/>
    <mergeCell ref="G373:I373"/>
    <mergeCell ref="J373:K373"/>
    <mergeCell ref="N373:O373"/>
    <mergeCell ref="B372:C372"/>
    <mergeCell ref="E372:F372"/>
    <mergeCell ref="G372:I372"/>
    <mergeCell ref="J372:K372"/>
    <mergeCell ref="N370:O370"/>
    <mergeCell ref="B371:C371"/>
    <mergeCell ref="E371:F371"/>
    <mergeCell ref="G371:I371"/>
    <mergeCell ref="J371:K371"/>
    <mergeCell ref="N371:O371"/>
    <mergeCell ref="B370:C370"/>
    <mergeCell ref="E370:F370"/>
    <mergeCell ref="G370:I370"/>
    <mergeCell ref="J370:K370"/>
    <mergeCell ref="N376:O376"/>
    <mergeCell ref="C377:D377"/>
    <mergeCell ref="E377:F377"/>
    <mergeCell ref="G377:I377"/>
    <mergeCell ref="J377:K377"/>
    <mergeCell ref="N377:O377"/>
    <mergeCell ref="C376:D376"/>
    <mergeCell ref="E376:F376"/>
    <mergeCell ref="G376:I376"/>
    <mergeCell ref="J376:K376"/>
    <mergeCell ref="N374:O374"/>
    <mergeCell ref="C375:D375"/>
    <mergeCell ref="E375:F375"/>
    <mergeCell ref="G375:I375"/>
    <mergeCell ref="J375:K375"/>
    <mergeCell ref="N375:O375"/>
    <mergeCell ref="C374:D374"/>
    <mergeCell ref="E374:F374"/>
    <mergeCell ref="G374:I374"/>
    <mergeCell ref="J374:K374"/>
    <mergeCell ref="G383:I383"/>
    <mergeCell ref="J383:K383"/>
    <mergeCell ref="C382:D382"/>
    <mergeCell ref="E382:F382"/>
    <mergeCell ref="G382:I382"/>
    <mergeCell ref="J382:K382"/>
    <mergeCell ref="N380:O380"/>
    <mergeCell ref="B381:C381"/>
    <mergeCell ref="E381:F381"/>
    <mergeCell ref="G381:I381"/>
    <mergeCell ref="J381:K381"/>
    <mergeCell ref="N381:O381"/>
    <mergeCell ref="B380:C380"/>
    <mergeCell ref="E380:F380"/>
    <mergeCell ref="G380:I380"/>
    <mergeCell ref="J380:K380"/>
    <mergeCell ref="N378:O378"/>
    <mergeCell ref="B379:C379"/>
    <mergeCell ref="E379:F379"/>
    <mergeCell ref="G379:I379"/>
    <mergeCell ref="J379:K379"/>
    <mergeCell ref="N379:O379"/>
    <mergeCell ref="B378:C378"/>
    <mergeCell ref="E378:F378"/>
    <mergeCell ref="G378:I378"/>
    <mergeCell ref="J378:K378"/>
    <mergeCell ref="B331:C331"/>
    <mergeCell ref="E331:F331"/>
    <mergeCell ref="G331:I331"/>
    <mergeCell ref="J331:K331"/>
    <mergeCell ref="N331:O331"/>
    <mergeCell ref="B389:C389"/>
    <mergeCell ref="E389:F389"/>
    <mergeCell ref="G389:I389"/>
    <mergeCell ref="J389:K389"/>
    <mergeCell ref="B388:C388"/>
    <mergeCell ref="E388:F388"/>
    <mergeCell ref="G388:I388"/>
    <mergeCell ref="J388:K388"/>
    <mergeCell ref="B387:C387"/>
    <mergeCell ref="E387:F387"/>
    <mergeCell ref="G387:I387"/>
    <mergeCell ref="J387:K387"/>
    <mergeCell ref="B386:C386"/>
    <mergeCell ref="E386:F386"/>
    <mergeCell ref="G386:I386"/>
    <mergeCell ref="J386:K386"/>
    <mergeCell ref="C385:D385"/>
    <mergeCell ref="E385:F385"/>
    <mergeCell ref="G385:I385"/>
    <mergeCell ref="J385:K385"/>
    <mergeCell ref="C384:D384"/>
    <mergeCell ref="E384:F384"/>
    <mergeCell ref="G384:I384"/>
    <mergeCell ref="J384:K384"/>
    <mergeCell ref="N382:O382"/>
    <mergeCell ref="C383:D383"/>
    <mergeCell ref="E383:F383"/>
    <mergeCell ref="N334:O334"/>
    <mergeCell ref="B335:C335"/>
    <mergeCell ref="E335:F335"/>
    <mergeCell ref="G335:I335"/>
    <mergeCell ref="J335:K335"/>
    <mergeCell ref="N335:O335"/>
    <mergeCell ref="B334:C334"/>
    <mergeCell ref="E334:F334"/>
    <mergeCell ref="G334:I334"/>
    <mergeCell ref="J334:K334"/>
    <mergeCell ref="N332:O332"/>
    <mergeCell ref="B333:C333"/>
    <mergeCell ref="E333:F333"/>
    <mergeCell ref="G333:I333"/>
    <mergeCell ref="J333:K333"/>
    <mergeCell ref="N333:O333"/>
    <mergeCell ref="B332:C332"/>
    <mergeCell ref="E332:F332"/>
    <mergeCell ref="G332:I332"/>
    <mergeCell ref="J332:K332"/>
    <mergeCell ref="N338:O338"/>
    <mergeCell ref="B339:C339"/>
    <mergeCell ref="E339:F339"/>
    <mergeCell ref="G339:I339"/>
    <mergeCell ref="J339:K339"/>
    <mergeCell ref="N339:O339"/>
    <mergeCell ref="B338:C338"/>
    <mergeCell ref="E338:F338"/>
    <mergeCell ref="G338:I338"/>
    <mergeCell ref="J338:K338"/>
    <mergeCell ref="N336:O336"/>
    <mergeCell ref="B337:C337"/>
    <mergeCell ref="E337:F337"/>
    <mergeCell ref="G337:I337"/>
    <mergeCell ref="J337:K337"/>
    <mergeCell ref="N337:O337"/>
    <mergeCell ref="B336:C336"/>
    <mergeCell ref="E336:F336"/>
    <mergeCell ref="G336:I336"/>
    <mergeCell ref="J336:K336"/>
    <mergeCell ref="N342:O342"/>
    <mergeCell ref="B343:C343"/>
    <mergeCell ref="E343:F343"/>
    <mergeCell ref="G343:I343"/>
    <mergeCell ref="J343:K343"/>
    <mergeCell ref="N343:O343"/>
    <mergeCell ref="C342:D342"/>
    <mergeCell ref="E342:F342"/>
    <mergeCell ref="G342:I342"/>
    <mergeCell ref="J342:K342"/>
    <mergeCell ref="N340:O340"/>
    <mergeCell ref="C341:D341"/>
    <mergeCell ref="E341:F341"/>
    <mergeCell ref="G341:I341"/>
    <mergeCell ref="J341:K341"/>
    <mergeCell ref="N341:O341"/>
    <mergeCell ref="C340:D340"/>
    <mergeCell ref="E340:F340"/>
    <mergeCell ref="G340:I340"/>
    <mergeCell ref="J340:K340"/>
    <mergeCell ref="N346:O346"/>
    <mergeCell ref="B347:C347"/>
    <mergeCell ref="E347:F347"/>
    <mergeCell ref="G347:I347"/>
    <mergeCell ref="J347:K347"/>
    <mergeCell ref="N347:O347"/>
    <mergeCell ref="B346:C346"/>
    <mergeCell ref="E346:F346"/>
    <mergeCell ref="G346:I346"/>
    <mergeCell ref="J346:K346"/>
    <mergeCell ref="N344:O344"/>
    <mergeCell ref="B345:C345"/>
    <mergeCell ref="E345:F345"/>
    <mergeCell ref="G345:I345"/>
    <mergeCell ref="J345:K345"/>
    <mergeCell ref="N345:O345"/>
    <mergeCell ref="B344:C344"/>
    <mergeCell ref="E344:F344"/>
    <mergeCell ref="G344:I344"/>
    <mergeCell ref="J344:K344"/>
    <mergeCell ref="N350:O350"/>
    <mergeCell ref="B351:C351"/>
    <mergeCell ref="E351:F351"/>
    <mergeCell ref="G351:I351"/>
    <mergeCell ref="J351:K351"/>
    <mergeCell ref="N351:O351"/>
    <mergeCell ref="B350:C350"/>
    <mergeCell ref="E350:F350"/>
    <mergeCell ref="G350:I350"/>
    <mergeCell ref="J350:K350"/>
    <mergeCell ref="N348:O348"/>
    <mergeCell ref="B349:C349"/>
    <mergeCell ref="E349:F349"/>
    <mergeCell ref="G349:I349"/>
    <mergeCell ref="J349:K349"/>
    <mergeCell ref="N349:O349"/>
    <mergeCell ref="B348:C348"/>
    <mergeCell ref="E348:F348"/>
    <mergeCell ref="G348:I348"/>
    <mergeCell ref="J348:K348"/>
    <mergeCell ref="E355:F355"/>
    <mergeCell ref="G355:I355"/>
    <mergeCell ref="J355:K355"/>
    <mergeCell ref="N355:O355"/>
    <mergeCell ref="B354:C354"/>
    <mergeCell ref="E354:F354"/>
    <mergeCell ref="G354:I354"/>
    <mergeCell ref="J354:K354"/>
    <mergeCell ref="N352:O352"/>
    <mergeCell ref="B353:C353"/>
    <mergeCell ref="E353:F353"/>
    <mergeCell ref="G353:I353"/>
    <mergeCell ref="J353:K353"/>
    <mergeCell ref="N353:O353"/>
    <mergeCell ref="B352:C352"/>
    <mergeCell ref="E352:F352"/>
    <mergeCell ref="G352:I352"/>
    <mergeCell ref="J352:K352"/>
    <mergeCell ref="B301:C301"/>
    <mergeCell ref="E301:F301"/>
    <mergeCell ref="G301:I301"/>
    <mergeCell ref="J301:K301"/>
    <mergeCell ref="N301:O301"/>
    <mergeCell ref="N360:O360"/>
    <mergeCell ref="C360:D360"/>
    <mergeCell ref="E360:F360"/>
    <mergeCell ref="G360:I360"/>
    <mergeCell ref="J360:K360"/>
    <mergeCell ref="N358:O358"/>
    <mergeCell ref="C359:D359"/>
    <mergeCell ref="E359:F359"/>
    <mergeCell ref="G359:I359"/>
    <mergeCell ref="J359:K359"/>
    <mergeCell ref="N359:O359"/>
    <mergeCell ref="C358:D358"/>
    <mergeCell ref="E358:F358"/>
    <mergeCell ref="G358:I358"/>
    <mergeCell ref="J358:K358"/>
    <mergeCell ref="N356:O356"/>
    <mergeCell ref="B357:C357"/>
    <mergeCell ref="E357:F357"/>
    <mergeCell ref="G357:I357"/>
    <mergeCell ref="J357:K357"/>
    <mergeCell ref="N357:O357"/>
    <mergeCell ref="B356:C356"/>
    <mergeCell ref="E356:F356"/>
    <mergeCell ref="G356:I356"/>
    <mergeCell ref="J356:K356"/>
    <mergeCell ref="N354:O354"/>
    <mergeCell ref="B355:C355"/>
    <mergeCell ref="N304:O304"/>
    <mergeCell ref="B305:C305"/>
    <mergeCell ref="E305:F305"/>
    <mergeCell ref="G305:I305"/>
    <mergeCell ref="J305:K305"/>
    <mergeCell ref="N305:O305"/>
    <mergeCell ref="B304:C304"/>
    <mergeCell ref="E304:F304"/>
    <mergeCell ref="G304:I304"/>
    <mergeCell ref="J304:K304"/>
    <mergeCell ref="N302:O302"/>
    <mergeCell ref="B303:C303"/>
    <mergeCell ref="E303:F303"/>
    <mergeCell ref="G303:I303"/>
    <mergeCell ref="J303:K303"/>
    <mergeCell ref="N303:O303"/>
    <mergeCell ref="B302:C302"/>
    <mergeCell ref="E302:F302"/>
    <mergeCell ref="G302:I302"/>
    <mergeCell ref="J302:K302"/>
    <mergeCell ref="N308:O308"/>
    <mergeCell ref="B309:C309"/>
    <mergeCell ref="E309:F309"/>
    <mergeCell ref="G309:I309"/>
    <mergeCell ref="J309:K309"/>
    <mergeCell ref="N309:O309"/>
    <mergeCell ref="C308:D308"/>
    <mergeCell ref="E308:F308"/>
    <mergeCell ref="G308:I308"/>
    <mergeCell ref="J308:K308"/>
    <mergeCell ref="N306:O306"/>
    <mergeCell ref="C307:D307"/>
    <mergeCell ref="E307:F307"/>
    <mergeCell ref="G307:I307"/>
    <mergeCell ref="J307:K307"/>
    <mergeCell ref="N307:O307"/>
    <mergeCell ref="C306:D306"/>
    <mergeCell ref="E306:F306"/>
    <mergeCell ref="G306:I306"/>
    <mergeCell ref="J306:K306"/>
    <mergeCell ref="N312:O312"/>
    <mergeCell ref="C313:D313"/>
    <mergeCell ref="E313:F313"/>
    <mergeCell ref="G313:I313"/>
    <mergeCell ref="J313:K313"/>
    <mergeCell ref="N313:O313"/>
    <mergeCell ref="B312:C312"/>
    <mergeCell ref="E312:F312"/>
    <mergeCell ref="G312:I312"/>
    <mergeCell ref="J312:K312"/>
    <mergeCell ref="N310:O310"/>
    <mergeCell ref="B311:C311"/>
    <mergeCell ref="E311:F311"/>
    <mergeCell ref="G311:I311"/>
    <mergeCell ref="J311:K311"/>
    <mergeCell ref="N311:O311"/>
    <mergeCell ref="B310:C310"/>
    <mergeCell ref="E310:F310"/>
    <mergeCell ref="G310:I310"/>
    <mergeCell ref="J310:K310"/>
    <mergeCell ref="N316:O316"/>
    <mergeCell ref="B317:C317"/>
    <mergeCell ref="E317:F317"/>
    <mergeCell ref="G317:I317"/>
    <mergeCell ref="J317:K317"/>
    <mergeCell ref="N317:O317"/>
    <mergeCell ref="B316:C316"/>
    <mergeCell ref="E316:F316"/>
    <mergeCell ref="G316:I316"/>
    <mergeCell ref="J316:K316"/>
    <mergeCell ref="N314:O314"/>
    <mergeCell ref="C315:D315"/>
    <mergeCell ref="E315:F315"/>
    <mergeCell ref="G315:I315"/>
    <mergeCell ref="J315:K315"/>
    <mergeCell ref="N315:O315"/>
    <mergeCell ref="C314:D314"/>
    <mergeCell ref="E314:F314"/>
    <mergeCell ref="G314:I314"/>
    <mergeCell ref="J314:K314"/>
    <mergeCell ref="N320:O320"/>
    <mergeCell ref="B321:C321"/>
    <mergeCell ref="E321:F321"/>
    <mergeCell ref="G321:I321"/>
    <mergeCell ref="J321:K321"/>
    <mergeCell ref="N321:O321"/>
    <mergeCell ref="B320:C320"/>
    <mergeCell ref="E320:F320"/>
    <mergeCell ref="G320:I320"/>
    <mergeCell ref="J320:K320"/>
    <mergeCell ref="N318:O318"/>
    <mergeCell ref="B319:C319"/>
    <mergeCell ref="E319:F319"/>
    <mergeCell ref="G319:I319"/>
    <mergeCell ref="J319:K319"/>
    <mergeCell ref="N319:O319"/>
    <mergeCell ref="B318:C318"/>
    <mergeCell ref="E318:F318"/>
    <mergeCell ref="G318:I318"/>
    <mergeCell ref="J318:K318"/>
    <mergeCell ref="J327:K327"/>
    <mergeCell ref="N327:O327"/>
    <mergeCell ref="B326:C326"/>
    <mergeCell ref="E326:F326"/>
    <mergeCell ref="G326:I326"/>
    <mergeCell ref="J326:K326"/>
    <mergeCell ref="N324:O324"/>
    <mergeCell ref="C325:D325"/>
    <mergeCell ref="E325:F325"/>
    <mergeCell ref="G325:I325"/>
    <mergeCell ref="J325:K325"/>
    <mergeCell ref="N325:O325"/>
    <mergeCell ref="C324:D324"/>
    <mergeCell ref="E324:F324"/>
    <mergeCell ref="G324:I324"/>
    <mergeCell ref="J324:K324"/>
    <mergeCell ref="N322:O322"/>
    <mergeCell ref="C323:D323"/>
    <mergeCell ref="E323:F323"/>
    <mergeCell ref="G323:I323"/>
    <mergeCell ref="J323:K323"/>
    <mergeCell ref="N323:O323"/>
    <mergeCell ref="C322:D322"/>
    <mergeCell ref="E322:F322"/>
    <mergeCell ref="G322:I322"/>
    <mergeCell ref="J322:K322"/>
    <mergeCell ref="N275:O275"/>
    <mergeCell ref="B274:C274"/>
    <mergeCell ref="E274:F274"/>
    <mergeCell ref="G274:I274"/>
    <mergeCell ref="J274:K274"/>
    <mergeCell ref="C271:D271"/>
    <mergeCell ref="E271:F271"/>
    <mergeCell ref="G271:I271"/>
    <mergeCell ref="J271:K271"/>
    <mergeCell ref="N271:O271"/>
    <mergeCell ref="N330:O330"/>
    <mergeCell ref="B330:C330"/>
    <mergeCell ref="E330:F330"/>
    <mergeCell ref="G330:I330"/>
    <mergeCell ref="J330:K330"/>
    <mergeCell ref="N328:O328"/>
    <mergeCell ref="B329:C329"/>
    <mergeCell ref="E329:F329"/>
    <mergeCell ref="G329:I329"/>
    <mergeCell ref="J329:K329"/>
    <mergeCell ref="N329:O329"/>
    <mergeCell ref="B328:C328"/>
    <mergeCell ref="E328:F328"/>
    <mergeCell ref="G328:I328"/>
    <mergeCell ref="J328:K328"/>
    <mergeCell ref="N326:O326"/>
    <mergeCell ref="B327:C327"/>
    <mergeCell ref="E327:F327"/>
    <mergeCell ref="N272:O272"/>
    <mergeCell ref="B273:C273"/>
    <mergeCell ref="E273:F273"/>
    <mergeCell ref="G327:I327"/>
    <mergeCell ref="N278:O278"/>
    <mergeCell ref="B279:C279"/>
    <mergeCell ref="E279:F279"/>
    <mergeCell ref="G279:I279"/>
    <mergeCell ref="J279:K279"/>
    <mergeCell ref="N279:O279"/>
    <mergeCell ref="B278:C278"/>
    <mergeCell ref="E278:F278"/>
    <mergeCell ref="G278:I278"/>
    <mergeCell ref="J278:K278"/>
    <mergeCell ref="G273:I273"/>
    <mergeCell ref="J273:K273"/>
    <mergeCell ref="N273:O273"/>
    <mergeCell ref="C272:D272"/>
    <mergeCell ref="E272:F272"/>
    <mergeCell ref="G272:I272"/>
    <mergeCell ref="J272:K272"/>
    <mergeCell ref="N276:O276"/>
    <mergeCell ref="B277:C277"/>
    <mergeCell ref="E277:F277"/>
    <mergeCell ref="G277:I277"/>
    <mergeCell ref="J277:K277"/>
    <mergeCell ref="N277:O277"/>
    <mergeCell ref="B276:C276"/>
    <mergeCell ref="E276:F276"/>
    <mergeCell ref="G276:I276"/>
    <mergeCell ref="J276:K276"/>
    <mergeCell ref="N274:O274"/>
    <mergeCell ref="B275:C275"/>
    <mergeCell ref="E275:F275"/>
    <mergeCell ref="G275:I275"/>
    <mergeCell ref="J275:K275"/>
    <mergeCell ref="N282:O282"/>
    <mergeCell ref="C283:D283"/>
    <mergeCell ref="E283:F283"/>
    <mergeCell ref="G283:I283"/>
    <mergeCell ref="J283:K283"/>
    <mergeCell ref="N283:O283"/>
    <mergeCell ref="C282:D282"/>
    <mergeCell ref="E282:F282"/>
    <mergeCell ref="G282:I282"/>
    <mergeCell ref="J282:K282"/>
    <mergeCell ref="N280:O280"/>
    <mergeCell ref="B281:C281"/>
    <mergeCell ref="E281:F281"/>
    <mergeCell ref="G281:I281"/>
    <mergeCell ref="J281:K281"/>
    <mergeCell ref="N281:O281"/>
    <mergeCell ref="B280:C280"/>
    <mergeCell ref="E280:F280"/>
    <mergeCell ref="G280:I280"/>
    <mergeCell ref="J280:K280"/>
    <mergeCell ref="N286:O286"/>
    <mergeCell ref="B287:C287"/>
    <mergeCell ref="E287:F287"/>
    <mergeCell ref="G287:I287"/>
    <mergeCell ref="J287:K287"/>
    <mergeCell ref="N287:O287"/>
    <mergeCell ref="B286:C286"/>
    <mergeCell ref="E286:F286"/>
    <mergeCell ref="G286:I286"/>
    <mergeCell ref="J286:K286"/>
    <mergeCell ref="N284:O284"/>
    <mergeCell ref="B285:C285"/>
    <mergeCell ref="E285:F285"/>
    <mergeCell ref="G285:I285"/>
    <mergeCell ref="J285:K285"/>
    <mergeCell ref="N285:O285"/>
    <mergeCell ref="C284:D284"/>
    <mergeCell ref="E284:F284"/>
    <mergeCell ref="G284:I284"/>
    <mergeCell ref="J284:K284"/>
    <mergeCell ref="N290:O290"/>
    <mergeCell ref="C291:D291"/>
    <mergeCell ref="E291:F291"/>
    <mergeCell ref="G291:I291"/>
    <mergeCell ref="J291:K291"/>
    <mergeCell ref="N291:O291"/>
    <mergeCell ref="C290:D290"/>
    <mergeCell ref="E290:F290"/>
    <mergeCell ref="G290:I290"/>
    <mergeCell ref="J290:K290"/>
    <mergeCell ref="N288:O288"/>
    <mergeCell ref="C289:D289"/>
    <mergeCell ref="E289:F289"/>
    <mergeCell ref="G289:I289"/>
    <mergeCell ref="J289:K289"/>
    <mergeCell ref="N289:O289"/>
    <mergeCell ref="B288:C288"/>
    <mergeCell ref="E288:F288"/>
    <mergeCell ref="G288:I288"/>
    <mergeCell ref="J288:K288"/>
    <mergeCell ref="J297:K297"/>
    <mergeCell ref="N297:O297"/>
    <mergeCell ref="C296:D296"/>
    <mergeCell ref="E296:F296"/>
    <mergeCell ref="G296:I296"/>
    <mergeCell ref="J296:K296"/>
    <mergeCell ref="N294:O294"/>
    <mergeCell ref="B295:C295"/>
    <mergeCell ref="E295:F295"/>
    <mergeCell ref="G295:I295"/>
    <mergeCell ref="J295:K295"/>
    <mergeCell ref="N295:O295"/>
    <mergeCell ref="B294:C294"/>
    <mergeCell ref="E294:F294"/>
    <mergeCell ref="G294:I294"/>
    <mergeCell ref="J294:K294"/>
    <mergeCell ref="N292:O292"/>
    <mergeCell ref="B293:C293"/>
    <mergeCell ref="E293:F293"/>
    <mergeCell ref="G293:I293"/>
    <mergeCell ref="J293:K293"/>
    <mergeCell ref="N293:O293"/>
    <mergeCell ref="B292:C292"/>
    <mergeCell ref="E292:F292"/>
    <mergeCell ref="G292:I292"/>
    <mergeCell ref="J292:K292"/>
    <mergeCell ref="N246:O246"/>
    <mergeCell ref="C245:D245"/>
    <mergeCell ref="E245:F245"/>
    <mergeCell ref="G245:I245"/>
    <mergeCell ref="J245:K245"/>
    <mergeCell ref="E242:F242"/>
    <mergeCell ref="G242:I242"/>
    <mergeCell ref="J242:K242"/>
    <mergeCell ref="N242:O242"/>
    <mergeCell ref="N300:O300"/>
    <mergeCell ref="B300:C300"/>
    <mergeCell ref="E300:F300"/>
    <mergeCell ref="G300:I300"/>
    <mergeCell ref="J300:K300"/>
    <mergeCell ref="N298:O298"/>
    <mergeCell ref="C299:D299"/>
    <mergeCell ref="E299:F299"/>
    <mergeCell ref="G299:I299"/>
    <mergeCell ref="J299:K299"/>
    <mergeCell ref="N299:O299"/>
    <mergeCell ref="C298:D298"/>
    <mergeCell ref="E298:F298"/>
    <mergeCell ref="G298:I298"/>
    <mergeCell ref="J298:K298"/>
    <mergeCell ref="N296:O296"/>
    <mergeCell ref="C297:D297"/>
    <mergeCell ref="E297:F297"/>
    <mergeCell ref="N243:O243"/>
    <mergeCell ref="C244:D244"/>
    <mergeCell ref="E244:F244"/>
    <mergeCell ref="G244:I244"/>
    <mergeCell ref="G297:I297"/>
    <mergeCell ref="N249:O249"/>
    <mergeCell ref="B250:C250"/>
    <mergeCell ref="E250:F250"/>
    <mergeCell ref="G250:I250"/>
    <mergeCell ref="J250:K250"/>
    <mergeCell ref="N250:O250"/>
    <mergeCell ref="B249:C249"/>
    <mergeCell ref="E249:F249"/>
    <mergeCell ref="G249:I249"/>
    <mergeCell ref="J249:K249"/>
    <mergeCell ref="J244:K244"/>
    <mergeCell ref="N244:O244"/>
    <mergeCell ref="B243:C243"/>
    <mergeCell ref="E243:F243"/>
    <mergeCell ref="G243:I243"/>
    <mergeCell ref="J243:K243"/>
    <mergeCell ref="B242:C242"/>
    <mergeCell ref="N247:O247"/>
    <mergeCell ref="B248:C248"/>
    <mergeCell ref="E248:F248"/>
    <mergeCell ref="G248:I248"/>
    <mergeCell ref="J248:K248"/>
    <mergeCell ref="N248:O248"/>
    <mergeCell ref="C247:D247"/>
    <mergeCell ref="E247:F247"/>
    <mergeCell ref="G247:I247"/>
    <mergeCell ref="J247:K247"/>
    <mergeCell ref="N245:O245"/>
    <mergeCell ref="C246:D246"/>
    <mergeCell ref="E246:F246"/>
    <mergeCell ref="G246:I246"/>
    <mergeCell ref="J246:K246"/>
    <mergeCell ref="N253:O253"/>
    <mergeCell ref="C254:D254"/>
    <mergeCell ref="E254:F254"/>
    <mergeCell ref="G254:I254"/>
    <mergeCell ref="J254:K254"/>
    <mergeCell ref="N254:O254"/>
    <mergeCell ref="C253:D253"/>
    <mergeCell ref="E253:F253"/>
    <mergeCell ref="G253:I253"/>
    <mergeCell ref="J253:K253"/>
    <mergeCell ref="N251:O251"/>
    <mergeCell ref="C252:D252"/>
    <mergeCell ref="E252:F252"/>
    <mergeCell ref="G252:I252"/>
    <mergeCell ref="J252:K252"/>
    <mergeCell ref="N252:O252"/>
    <mergeCell ref="B251:C251"/>
    <mergeCell ref="E251:F251"/>
    <mergeCell ref="G251:I251"/>
    <mergeCell ref="J251:K251"/>
    <mergeCell ref="N257:O257"/>
    <mergeCell ref="B258:C258"/>
    <mergeCell ref="E258:F258"/>
    <mergeCell ref="G258:I258"/>
    <mergeCell ref="J258:K258"/>
    <mergeCell ref="N258:O258"/>
    <mergeCell ref="B257:C257"/>
    <mergeCell ref="E257:F257"/>
    <mergeCell ref="G257:I257"/>
    <mergeCell ref="J257:K257"/>
    <mergeCell ref="N255:O255"/>
    <mergeCell ref="B256:C256"/>
    <mergeCell ref="E256:F256"/>
    <mergeCell ref="G256:I256"/>
    <mergeCell ref="J256:K256"/>
    <mergeCell ref="N256:O256"/>
    <mergeCell ref="B255:C255"/>
    <mergeCell ref="E255:F255"/>
    <mergeCell ref="G255:I255"/>
    <mergeCell ref="J255:K255"/>
    <mergeCell ref="E263:F263"/>
    <mergeCell ref="G263:I263"/>
    <mergeCell ref="J263:K263"/>
    <mergeCell ref="N261:O261"/>
    <mergeCell ref="B262:C262"/>
    <mergeCell ref="E262:F262"/>
    <mergeCell ref="G262:I262"/>
    <mergeCell ref="J262:K262"/>
    <mergeCell ref="N262:O262"/>
    <mergeCell ref="B261:C261"/>
    <mergeCell ref="E261:F261"/>
    <mergeCell ref="G261:I261"/>
    <mergeCell ref="J261:K261"/>
    <mergeCell ref="N259:O259"/>
    <mergeCell ref="B260:C260"/>
    <mergeCell ref="E260:F260"/>
    <mergeCell ref="G260:I260"/>
    <mergeCell ref="J260:K260"/>
    <mergeCell ref="N260:O260"/>
    <mergeCell ref="B259:C259"/>
    <mergeCell ref="E259:F259"/>
    <mergeCell ref="G259:I259"/>
    <mergeCell ref="J259:K259"/>
    <mergeCell ref="C270:D270"/>
    <mergeCell ref="E270:F270"/>
    <mergeCell ref="G270:I270"/>
    <mergeCell ref="J270:K270"/>
    <mergeCell ref="N270:O270"/>
    <mergeCell ref="B269:C269"/>
    <mergeCell ref="E269:F269"/>
    <mergeCell ref="G269:I269"/>
    <mergeCell ref="J269:K269"/>
    <mergeCell ref="N267:O267"/>
    <mergeCell ref="B268:C268"/>
    <mergeCell ref="E268:F268"/>
    <mergeCell ref="G268:I268"/>
    <mergeCell ref="J268:K268"/>
    <mergeCell ref="N268:O268"/>
    <mergeCell ref="B267:C267"/>
    <mergeCell ref="E267:F267"/>
    <mergeCell ref="G267:I267"/>
    <mergeCell ref="J267:K267"/>
    <mergeCell ref="B212:C212"/>
    <mergeCell ref="E212:F212"/>
    <mergeCell ref="G212:I212"/>
    <mergeCell ref="J212:K212"/>
    <mergeCell ref="N212:O212"/>
    <mergeCell ref="N269:O269"/>
    <mergeCell ref="N265:O265"/>
    <mergeCell ref="B266:C266"/>
    <mergeCell ref="E266:F266"/>
    <mergeCell ref="G266:I266"/>
    <mergeCell ref="J266:K266"/>
    <mergeCell ref="N266:O266"/>
    <mergeCell ref="B265:C265"/>
    <mergeCell ref="E265:F265"/>
    <mergeCell ref="G265:I265"/>
    <mergeCell ref="J265:K265"/>
    <mergeCell ref="N263:O263"/>
    <mergeCell ref="N215:O215"/>
    <mergeCell ref="B216:C216"/>
    <mergeCell ref="E216:F216"/>
    <mergeCell ref="G216:I216"/>
    <mergeCell ref="J216:K216"/>
    <mergeCell ref="N216:O216"/>
    <mergeCell ref="C215:D215"/>
    <mergeCell ref="E215:F215"/>
    <mergeCell ref="G215:I215"/>
    <mergeCell ref="B264:C264"/>
    <mergeCell ref="E264:F264"/>
    <mergeCell ref="G264:I264"/>
    <mergeCell ref="J264:K264"/>
    <mergeCell ref="N264:O264"/>
    <mergeCell ref="B263:C263"/>
    <mergeCell ref="J215:K215"/>
    <mergeCell ref="N213:O213"/>
    <mergeCell ref="C214:D214"/>
    <mergeCell ref="E214:F214"/>
    <mergeCell ref="G214:I214"/>
    <mergeCell ref="J214:K214"/>
    <mergeCell ref="N214:O214"/>
    <mergeCell ref="C213:D213"/>
    <mergeCell ref="E213:F213"/>
    <mergeCell ref="G213:I213"/>
    <mergeCell ref="J213:K213"/>
    <mergeCell ref="N219:O219"/>
    <mergeCell ref="C220:D220"/>
    <mergeCell ref="E220:F220"/>
    <mergeCell ref="G220:I220"/>
    <mergeCell ref="J220:K220"/>
    <mergeCell ref="N220:O220"/>
    <mergeCell ref="B219:C219"/>
    <mergeCell ref="E219:F219"/>
    <mergeCell ref="G219:I219"/>
    <mergeCell ref="J219:K219"/>
    <mergeCell ref="N217:O217"/>
    <mergeCell ref="B218:C218"/>
    <mergeCell ref="E218:F218"/>
    <mergeCell ref="G218:I218"/>
    <mergeCell ref="J218:K218"/>
    <mergeCell ref="N218:O218"/>
    <mergeCell ref="B217:C217"/>
    <mergeCell ref="E217:F217"/>
    <mergeCell ref="G217:I217"/>
    <mergeCell ref="J217:K217"/>
    <mergeCell ref="N223:O223"/>
    <mergeCell ref="B224:C224"/>
    <mergeCell ref="E224:F224"/>
    <mergeCell ref="G224:I224"/>
    <mergeCell ref="J224:K224"/>
    <mergeCell ref="N224:O224"/>
    <mergeCell ref="B223:C223"/>
    <mergeCell ref="E223:F223"/>
    <mergeCell ref="G223:I223"/>
    <mergeCell ref="J223:K223"/>
    <mergeCell ref="N221:O221"/>
    <mergeCell ref="B222:C222"/>
    <mergeCell ref="E222:F222"/>
    <mergeCell ref="G222:I222"/>
    <mergeCell ref="J222:K222"/>
    <mergeCell ref="N222:O222"/>
    <mergeCell ref="C221:D221"/>
    <mergeCell ref="E221:F221"/>
    <mergeCell ref="G221:I221"/>
    <mergeCell ref="J221:K221"/>
    <mergeCell ref="G229:I229"/>
    <mergeCell ref="J229:K229"/>
    <mergeCell ref="N227:O227"/>
    <mergeCell ref="B228:C228"/>
    <mergeCell ref="E228:F228"/>
    <mergeCell ref="G228:I228"/>
    <mergeCell ref="J228:K228"/>
    <mergeCell ref="N228:O228"/>
    <mergeCell ref="B227:C227"/>
    <mergeCell ref="E227:F227"/>
    <mergeCell ref="G227:I227"/>
    <mergeCell ref="J227:K227"/>
    <mergeCell ref="N225:O225"/>
    <mergeCell ref="B226:C226"/>
    <mergeCell ref="E226:F226"/>
    <mergeCell ref="G226:I226"/>
    <mergeCell ref="J226:K226"/>
    <mergeCell ref="N226:O226"/>
    <mergeCell ref="B225:C225"/>
    <mergeCell ref="E225:F225"/>
    <mergeCell ref="G225:I225"/>
    <mergeCell ref="J225:K225"/>
    <mergeCell ref="B183:C183"/>
    <mergeCell ref="E183:F183"/>
    <mergeCell ref="G183:I183"/>
    <mergeCell ref="J183:K183"/>
    <mergeCell ref="N183:O183"/>
    <mergeCell ref="E184:F184"/>
    <mergeCell ref="G184:I184"/>
    <mergeCell ref="J184:K184"/>
    <mergeCell ref="N184:O184"/>
    <mergeCell ref="B185:C185"/>
    <mergeCell ref="E185:F185"/>
    <mergeCell ref="G185:I185"/>
    <mergeCell ref="J185:K185"/>
    <mergeCell ref="N185:O185"/>
    <mergeCell ref="N235:O235"/>
    <mergeCell ref="B236:C236"/>
    <mergeCell ref="E236:F236"/>
    <mergeCell ref="G236:I236"/>
    <mergeCell ref="J236:K236"/>
    <mergeCell ref="N236:O236"/>
    <mergeCell ref="C235:D235"/>
    <mergeCell ref="E235:F235"/>
    <mergeCell ref="G235:I235"/>
    <mergeCell ref="J235:K235"/>
    <mergeCell ref="N233:O233"/>
    <mergeCell ref="C234:D234"/>
    <mergeCell ref="E234:F234"/>
    <mergeCell ref="G234:I234"/>
    <mergeCell ref="J234:K234"/>
    <mergeCell ref="N234:O234"/>
    <mergeCell ref="C233:D233"/>
    <mergeCell ref="E233:F233"/>
    <mergeCell ref="N186:O186"/>
    <mergeCell ref="B187:C187"/>
    <mergeCell ref="E187:F187"/>
    <mergeCell ref="G187:I187"/>
    <mergeCell ref="J187:K187"/>
    <mergeCell ref="N187:O187"/>
    <mergeCell ref="B186:C186"/>
    <mergeCell ref="E186:F186"/>
    <mergeCell ref="G186:I186"/>
    <mergeCell ref="J186:K186"/>
    <mergeCell ref="N194:O194"/>
    <mergeCell ref="B195:C195"/>
    <mergeCell ref="E195:F195"/>
    <mergeCell ref="G195:I195"/>
    <mergeCell ref="E239:F239"/>
    <mergeCell ref="G239:I239"/>
    <mergeCell ref="J239:K239"/>
    <mergeCell ref="N237:O237"/>
    <mergeCell ref="B238:C238"/>
    <mergeCell ref="E238:F238"/>
    <mergeCell ref="G238:I238"/>
    <mergeCell ref="J238:K238"/>
    <mergeCell ref="N238:O238"/>
    <mergeCell ref="B237:C237"/>
    <mergeCell ref="E237:F237"/>
    <mergeCell ref="G237:I237"/>
    <mergeCell ref="J237:K237"/>
    <mergeCell ref="G233:I233"/>
    <mergeCell ref="J233:K233"/>
    <mergeCell ref="N231:O231"/>
    <mergeCell ref="C232:D232"/>
    <mergeCell ref="E232:F232"/>
    <mergeCell ref="N189:O189"/>
    <mergeCell ref="B188:C188"/>
    <mergeCell ref="E188:F188"/>
    <mergeCell ref="G188:I188"/>
    <mergeCell ref="J188:K188"/>
    <mergeCell ref="N241:O241"/>
    <mergeCell ref="B241:C241"/>
    <mergeCell ref="E241:F241"/>
    <mergeCell ref="G241:I241"/>
    <mergeCell ref="J241:K241"/>
    <mergeCell ref="N239:O239"/>
    <mergeCell ref="B240:C240"/>
    <mergeCell ref="E240:F240"/>
    <mergeCell ref="G240:I240"/>
    <mergeCell ref="J240:K240"/>
    <mergeCell ref="N240:O240"/>
    <mergeCell ref="B239:C239"/>
    <mergeCell ref="G232:I232"/>
    <mergeCell ref="J232:K232"/>
    <mergeCell ref="N232:O232"/>
    <mergeCell ref="B231:C231"/>
    <mergeCell ref="E231:F231"/>
    <mergeCell ref="G231:I231"/>
    <mergeCell ref="J231:K231"/>
    <mergeCell ref="N229:O229"/>
    <mergeCell ref="B230:C230"/>
    <mergeCell ref="E230:F230"/>
    <mergeCell ref="G230:I230"/>
    <mergeCell ref="J230:K230"/>
    <mergeCell ref="N230:O230"/>
    <mergeCell ref="B229:C229"/>
    <mergeCell ref="E229:F229"/>
    <mergeCell ref="J195:K195"/>
    <mergeCell ref="N195:O195"/>
    <mergeCell ref="C194:D194"/>
    <mergeCell ref="E194:F194"/>
    <mergeCell ref="G194:I194"/>
    <mergeCell ref="J194:K194"/>
    <mergeCell ref="N192:O192"/>
    <mergeCell ref="C193:D193"/>
    <mergeCell ref="E193:F193"/>
    <mergeCell ref="G193:I193"/>
    <mergeCell ref="J193:K193"/>
    <mergeCell ref="N193:O193"/>
    <mergeCell ref="C192:D192"/>
    <mergeCell ref="E192:F192"/>
    <mergeCell ref="G192:I192"/>
    <mergeCell ref="J192:K192"/>
    <mergeCell ref="B184:C184"/>
    <mergeCell ref="N190:O190"/>
    <mergeCell ref="C191:D191"/>
    <mergeCell ref="E191:F191"/>
    <mergeCell ref="G191:I191"/>
    <mergeCell ref="J191:K191"/>
    <mergeCell ref="N191:O191"/>
    <mergeCell ref="B190:C190"/>
    <mergeCell ref="E190:F190"/>
    <mergeCell ref="G190:I190"/>
    <mergeCell ref="J190:K190"/>
    <mergeCell ref="N188:O188"/>
    <mergeCell ref="B189:C189"/>
    <mergeCell ref="E189:F189"/>
    <mergeCell ref="G189:I189"/>
    <mergeCell ref="J189:K189"/>
    <mergeCell ref="N198:O198"/>
    <mergeCell ref="B199:C199"/>
    <mergeCell ref="E199:F199"/>
    <mergeCell ref="G199:I199"/>
    <mergeCell ref="J199:K199"/>
    <mergeCell ref="N199:O199"/>
    <mergeCell ref="B198:C198"/>
    <mergeCell ref="E198:F198"/>
    <mergeCell ref="G198:I198"/>
    <mergeCell ref="J198:K198"/>
    <mergeCell ref="N196:O196"/>
    <mergeCell ref="B197:C197"/>
    <mergeCell ref="E197:F197"/>
    <mergeCell ref="G197:I197"/>
    <mergeCell ref="J197:K197"/>
    <mergeCell ref="N197:O197"/>
    <mergeCell ref="B196:C196"/>
    <mergeCell ref="E196:F196"/>
    <mergeCell ref="G196:I196"/>
    <mergeCell ref="J196:K196"/>
    <mergeCell ref="N202:O202"/>
    <mergeCell ref="B203:C203"/>
    <mergeCell ref="E203:F203"/>
    <mergeCell ref="G203:I203"/>
    <mergeCell ref="J203:K203"/>
    <mergeCell ref="N203:O203"/>
    <mergeCell ref="B202:C202"/>
    <mergeCell ref="E202:F202"/>
    <mergeCell ref="G202:I202"/>
    <mergeCell ref="J202:K202"/>
    <mergeCell ref="N200:O200"/>
    <mergeCell ref="B201:C201"/>
    <mergeCell ref="E201:F201"/>
    <mergeCell ref="G201:I201"/>
    <mergeCell ref="J201:K201"/>
    <mergeCell ref="N201:O201"/>
    <mergeCell ref="B200:C200"/>
    <mergeCell ref="E200:F200"/>
    <mergeCell ref="G200:I200"/>
    <mergeCell ref="J200:K200"/>
    <mergeCell ref="E208:F208"/>
    <mergeCell ref="G208:I208"/>
    <mergeCell ref="J208:K208"/>
    <mergeCell ref="N206:O206"/>
    <mergeCell ref="B207:C207"/>
    <mergeCell ref="E207:F207"/>
    <mergeCell ref="G207:I207"/>
    <mergeCell ref="J207:K207"/>
    <mergeCell ref="N207:O207"/>
    <mergeCell ref="B206:C206"/>
    <mergeCell ref="E206:F206"/>
    <mergeCell ref="G206:I206"/>
    <mergeCell ref="J206:K206"/>
    <mergeCell ref="N204:O204"/>
    <mergeCell ref="B205:C205"/>
    <mergeCell ref="E205:F205"/>
    <mergeCell ref="G205:I205"/>
    <mergeCell ref="J205:K205"/>
    <mergeCell ref="N205:O205"/>
    <mergeCell ref="B204:C204"/>
    <mergeCell ref="E204:F204"/>
    <mergeCell ref="G204:I204"/>
    <mergeCell ref="J204:K204"/>
    <mergeCell ref="N154:O154"/>
    <mergeCell ref="B155:C155"/>
    <mergeCell ref="E155:F155"/>
    <mergeCell ref="G155:I155"/>
    <mergeCell ref="J155:K155"/>
    <mergeCell ref="N155:O155"/>
    <mergeCell ref="B154:C154"/>
    <mergeCell ref="E154:F154"/>
    <mergeCell ref="G154:I154"/>
    <mergeCell ref="J154:K154"/>
    <mergeCell ref="B153:C153"/>
    <mergeCell ref="E153:F153"/>
    <mergeCell ref="G153:I153"/>
    <mergeCell ref="J153:K153"/>
    <mergeCell ref="N153:O153"/>
    <mergeCell ref="N210:O210"/>
    <mergeCell ref="B211:C211"/>
    <mergeCell ref="E211:F211"/>
    <mergeCell ref="G211:I211"/>
    <mergeCell ref="J211:K211"/>
    <mergeCell ref="N211:O211"/>
    <mergeCell ref="B210:C210"/>
    <mergeCell ref="E210:F210"/>
    <mergeCell ref="G210:I210"/>
    <mergeCell ref="J210:K210"/>
    <mergeCell ref="N208:O208"/>
    <mergeCell ref="B209:C209"/>
    <mergeCell ref="E209:F209"/>
    <mergeCell ref="G209:I209"/>
    <mergeCell ref="J209:K209"/>
    <mergeCell ref="N209:O209"/>
    <mergeCell ref="B208:C208"/>
    <mergeCell ref="N158:O158"/>
    <mergeCell ref="B159:C159"/>
    <mergeCell ref="E159:F159"/>
    <mergeCell ref="G159:I159"/>
    <mergeCell ref="J159:K159"/>
    <mergeCell ref="N159:O159"/>
    <mergeCell ref="B158:C158"/>
    <mergeCell ref="E158:F158"/>
    <mergeCell ref="G158:I158"/>
    <mergeCell ref="J158:K158"/>
    <mergeCell ref="N156:O156"/>
    <mergeCell ref="B157:C157"/>
    <mergeCell ref="E157:F157"/>
    <mergeCell ref="G157:I157"/>
    <mergeCell ref="J157:K157"/>
    <mergeCell ref="N157:O157"/>
    <mergeCell ref="B156:C156"/>
    <mergeCell ref="E156:F156"/>
    <mergeCell ref="G156:I156"/>
    <mergeCell ref="J156:K156"/>
    <mergeCell ref="N162:O162"/>
    <mergeCell ref="B163:C163"/>
    <mergeCell ref="E163:F163"/>
    <mergeCell ref="G163:I163"/>
    <mergeCell ref="J163:K163"/>
    <mergeCell ref="N163:O163"/>
    <mergeCell ref="B162:C162"/>
    <mergeCell ref="E162:F162"/>
    <mergeCell ref="G162:I162"/>
    <mergeCell ref="J162:K162"/>
    <mergeCell ref="N160:O160"/>
    <mergeCell ref="B161:C161"/>
    <mergeCell ref="E161:F161"/>
    <mergeCell ref="G161:I161"/>
    <mergeCell ref="J161:K161"/>
    <mergeCell ref="N161:O161"/>
    <mergeCell ref="B160:C160"/>
    <mergeCell ref="E160:F160"/>
    <mergeCell ref="G160:I160"/>
    <mergeCell ref="J160:K160"/>
    <mergeCell ref="N166:O166"/>
    <mergeCell ref="B167:C167"/>
    <mergeCell ref="E167:F167"/>
    <mergeCell ref="G167:I167"/>
    <mergeCell ref="J167:K167"/>
    <mergeCell ref="N167:O167"/>
    <mergeCell ref="B166:C166"/>
    <mergeCell ref="E166:F166"/>
    <mergeCell ref="G166:I166"/>
    <mergeCell ref="J166:K166"/>
    <mergeCell ref="N164:O164"/>
    <mergeCell ref="B165:C165"/>
    <mergeCell ref="E165:F165"/>
    <mergeCell ref="G165:I165"/>
    <mergeCell ref="J165:K165"/>
    <mergeCell ref="N165:O165"/>
    <mergeCell ref="B164:C164"/>
    <mergeCell ref="E164:F164"/>
    <mergeCell ref="G164:I164"/>
    <mergeCell ref="J164:K164"/>
    <mergeCell ref="N170:O170"/>
    <mergeCell ref="C171:D171"/>
    <mergeCell ref="E171:F171"/>
    <mergeCell ref="G171:I171"/>
    <mergeCell ref="J171:K171"/>
    <mergeCell ref="N171:O171"/>
    <mergeCell ref="C170:D170"/>
    <mergeCell ref="E170:F170"/>
    <mergeCell ref="G170:I170"/>
    <mergeCell ref="J170:K170"/>
    <mergeCell ref="N168:O168"/>
    <mergeCell ref="C169:D169"/>
    <mergeCell ref="E169:F169"/>
    <mergeCell ref="G169:I169"/>
    <mergeCell ref="J169:K169"/>
    <mergeCell ref="N169:O169"/>
    <mergeCell ref="C168:D168"/>
    <mergeCell ref="E168:F168"/>
    <mergeCell ref="G168:I168"/>
    <mergeCell ref="J168:K168"/>
    <mergeCell ref="G175:I175"/>
    <mergeCell ref="J175:K175"/>
    <mergeCell ref="N175:O175"/>
    <mergeCell ref="B174:C174"/>
    <mergeCell ref="E174:F174"/>
    <mergeCell ref="G174:I174"/>
    <mergeCell ref="J174:K174"/>
    <mergeCell ref="N172:O172"/>
    <mergeCell ref="B173:C173"/>
    <mergeCell ref="E173:F173"/>
    <mergeCell ref="G173:I173"/>
    <mergeCell ref="J173:K173"/>
    <mergeCell ref="N173:O173"/>
    <mergeCell ref="B172:C172"/>
    <mergeCell ref="E172:F172"/>
    <mergeCell ref="G172:I172"/>
    <mergeCell ref="J172:K172"/>
    <mergeCell ref="N182:O182"/>
    <mergeCell ref="B182:C182"/>
    <mergeCell ref="E182:F182"/>
    <mergeCell ref="G182:I182"/>
    <mergeCell ref="J182:K182"/>
    <mergeCell ref="N180:O180"/>
    <mergeCell ref="B181:C181"/>
    <mergeCell ref="E181:F181"/>
    <mergeCell ref="G181:I181"/>
    <mergeCell ref="J181:K181"/>
    <mergeCell ref="N181:O181"/>
    <mergeCell ref="B180:C180"/>
    <mergeCell ref="E180:F180"/>
    <mergeCell ref="G180:I180"/>
    <mergeCell ref="J180:K180"/>
    <mergeCell ref="N178:O178"/>
    <mergeCell ref="B179:C179"/>
    <mergeCell ref="E179:F179"/>
    <mergeCell ref="G179:I179"/>
    <mergeCell ref="J179:K179"/>
    <mergeCell ref="N179:O179"/>
    <mergeCell ref="B178:C178"/>
    <mergeCell ref="B128:C128"/>
    <mergeCell ref="E128:F128"/>
    <mergeCell ref="G128:I128"/>
    <mergeCell ref="J137:K137"/>
    <mergeCell ref="N137:O137"/>
    <mergeCell ref="B136:C136"/>
    <mergeCell ref="E136:F136"/>
    <mergeCell ref="E178:F178"/>
    <mergeCell ref="G178:I178"/>
    <mergeCell ref="J178:K178"/>
    <mergeCell ref="N176:O176"/>
    <mergeCell ref="B177:C177"/>
    <mergeCell ref="E177:F177"/>
    <mergeCell ref="G177:I177"/>
    <mergeCell ref="J177:K177"/>
    <mergeCell ref="B146:C146"/>
    <mergeCell ref="E146:F146"/>
    <mergeCell ref="G146:I146"/>
    <mergeCell ref="J146:K146"/>
    <mergeCell ref="N148:O148"/>
    <mergeCell ref="G136:I136"/>
    <mergeCell ref="J136:K136"/>
    <mergeCell ref="N134:O134"/>
    <mergeCell ref="B135:C135"/>
    <mergeCell ref="N177:O177"/>
    <mergeCell ref="B176:C176"/>
    <mergeCell ref="E176:F176"/>
    <mergeCell ref="G176:I176"/>
    <mergeCell ref="J176:K176"/>
    <mergeCell ref="N174:O174"/>
    <mergeCell ref="B175:C175"/>
    <mergeCell ref="E175:F175"/>
    <mergeCell ref="N124:O124"/>
    <mergeCell ref="B125:C125"/>
    <mergeCell ref="E125:F125"/>
    <mergeCell ref="G125:I125"/>
    <mergeCell ref="N125:O125"/>
    <mergeCell ref="B124:C124"/>
    <mergeCell ref="E124:F124"/>
    <mergeCell ref="G124:I124"/>
    <mergeCell ref="N130:O130"/>
    <mergeCell ref="C131:D131"/>
    <mergeCell ref="E131:F131"/>
    <mergeCell ref="G131:I131"/>
    <mergeCell ref="J131:K131"/>
    <mergeCell ref="N131:O131"/>
    <mergeCell ref="B130:C130"/>
    <mergeCell ref="E130:F130"/>
    <mergeCell ref="G130:I130"/>
    <mergeCell ref="J130:K130"/>
    <mergeCell ref="N128:O128"/>
    <mergeCell ref="B129:C129"/>
    <mergeCell ref="E129:F129"/>
    <mergeCell ref="G129:I129"/>
    <mergeCell ref="J129:K129"/>
    <mergeCell ref="N129:O129"/>
    <mergeCell ref="N126:O126"/>
    <mergeCell ref="B127:C127"/>
    <mergeCell ref="E127:F127"/>
    <mergeCell ref="G127:I127"/>
    <mergeCell ref="N127:O127"/>
    <mergeCell ref="B126:C126"/>
    <mergeCell ref="E126:F126"/>
    <mergeCell ref="G126:I126"/>
    <mergeCell ref="E135:F135"/>
    <mergeCell ref="G135:I135"/>
    <mergeCell ref="J135:K135"/>
    <mergeCell ref="N135:O135"/>
    <mergeCell ref="B134:C134"/>
    <mergeCell ref="E134:F134"/>
    <mergeCell ref="G134:I134"/>
    <mergeCell ref="J134:K134"/>
    <mergeCell ref="J144:K144"/>
    <mergeCell ref="N142:O142"/>
    <mergeCell ref="C143:D143"/>
    <mergeCell ref="E143:F143"/>
    <mergeCell ref="G143:I143"/>
    <mergeCell ref="J143:K143"/>
    <mergeCell ref="N143:O143"/>
    <mergeCell ref="C142:D142"/>
    <mergeCell ref="E142:F142"/>
    <mergeCell ref="G142:I142"/>
    <mergeCell ref="J142:K142"/>
    <mergeCell ref="N140:O140"/>
    <mergeCell ref="C141:D141"/>
    <mergeCell ref="E141:F141"/>
    <mergeCell ref="G141:I141"/>
    <mergeCell ref="J139:K139"/>
    <mergeCell ref="N139:O139"/>
    <mergeCell ref="N144:O144"/>
    <mergeCell ref="E93:F93"/>
    <mergeCell ref="G93:I93"/>
    <mergeCell ref="J93:K93"/>
    <mergeCell ref="N93:O93"/>
    <mergeCell ref="N152:O152"/>
    <mergeCell ref="B152:C152"/>
    <mergeCell ref="E152:F152"/>
    <mergeCell ref="G152:I152"/>
    <mergeCell ref="J152:K152"/>
    <mergeCell ref="N150:O150"/>
    <mergeCell ref="B151:C151"/>
    <mergeCell ref="E151:F151"/>
    <mergeCell ref="G151:I151"/>
    <mergeCell ref="J151:K151"/>
    <mergeCell ref="N151:O151"/>
    <mergeCell ref="B150:C150"/>
    <mergeCell ref="E150:F150"/>
    <mergeCell ref="G150:I150"/>
    <mergeCell ref="J98:K98"/>
    <mergeCell ref="N96:O96"/>
    <mergeCell ref="B97:C97"/>
    <mergeCell ref="E97:F97"/>
    <mergeCell ref="G97:I97"/>
    <mergeCell ref="J97:K97"/>
    <mergeCell ref="N97:O97"/>
    <mergeCell ref="B96:C96"/>
    <mergeCell ref="J141:K141"/>
    <mergeCell ref="N141:O141"/>
    <mergeCell ref="B140:C140"/>
    <mergeCell ref="E140:F140"/>
    <mergeCell ref="G140:I140"/>
    <mergeCell ref="J140:K140"/>
    <mergeCell ref="J107:K107"/>
    <mergeCell ref="N107:O107"/>
    <mergeCell ref="B106:C106"/>
    <mergeCell ref="E106:F106"/>
    <mergeCell ref="G106:I106"/>
    <mergeCell ref="E96:F96"/>
    <mergeCell ref="G96:I96"/>
    <mergeCell ref="J96:K96"/>
    <mergeCell ref="N94:O94"/>
    <mergeCell ref="B95:C95"/>
    <mergeCell ref="E95:F95"/>
    <mergeCell ref="G95:I95"/>
    <mergeCell ref="J95:K95"/>
    <mergeCell ref="N95:O95"/>
    <mergeCell ref="B94:C94"/>
    <mergeCell ref="E94:F94"/>
    <mergeCell ref="G94:I94"/>
    <mergeCell ref="J94:K94"/>
    <mergeCell ref="J104:K104"/>
    <mergeCell ref="N102:O102"/>
    <mergeCell ref="B103:C103"/>
    <mergeCell ref="E103:F103"/>
    <mergeCell ref="G103:I103"/>
    <mergeCell ref="J103:K103"/>
    <mergeCell ref="N103:O103"/>
    <mergeCell ref="B102:C102"/>
    <mergeCell ref="E102:F102"/>
    <mergeCell ref="G102:I102"/>
    <mergeCell ref="J102:K102"/>
    <mergeCell ref="N100:O100"/>
    <mergeCell ref="B101:C101"/>
    <mergeCell ref="E101:F101"/>
    <mergeCell ref="N112:O112"/>
    <mergeCell ref="B113:C113"/>
    <mergeCell ref="E113:F113"/>
    <mergeCell ref="G113:I113"/>
    <mergeCell ref="J113:K113"/>
    <mergeCell ref="N113:O113"/>
    <mergeCell ref="B112:C112"/>
    <mergeCell ref="E112:F112"/>
    <mergeCell ref="G112:I112"/>
    <mergeCell ref="J112:K112"/>
    <mergeCell ref="G101:I101"/>
    <mergeCell ref="J101:K101"/>
    <mergeCell ref="N101:O101"/>
    <mergeCell ref="B100:C100"/>
    <mergeCell ref="E100:F100"/>
    <mergeCell ref="G100:I100"/>
    <mergeCell ref="J100:K100"/>
    <mergeCell ref="J110:K110"/>
    <mergeCell ref="N108:O108"/>
    <mergeCell ref="B109:C109"/>
    <mergeCell ref="E109:F109"/>
    <mergeCell ref="G109:I109"/>
    <mergeCell ref="J109:K109"/>
    <mergeCell ref="N109:O109"/>
    <mergeCell ref="B108:C108"/>
    <mergeCell ref="E108:F108"/>
    <mergeCell ref="G108:I108"/>
    <mergeCell ref="J108:K108"/>
    <mergeCell ref="N106:O106"/>
    <mergeCell ref="B107:C107"/>
    <mergeCell ref="E107:F107"/>
    <mergeCell ref="G107:I107"/>
    <mergeCell ref="N98:O98"/>
    <mergeCell ref="B99:C99"/>
    <mergeCell ref="E99:F99"/>
    <mergeCell ref="G99:I99"/>
    <mergeCell ref="J99:K99"/>
    <mergeCell ref="N99:O99"/>
    <mergeCell ref="B98:C98"/>
    <mergeCell ref="E98:F98"/>
    <mergeCell ref="G98:I98"/>
    <mergeCell ref="E117:F117"/>
    <mergeCell ref="G117:I117"/>
    <mergeCell ref="J117:K117"/>
    <mergeCell ref="E116:F116"/>
    <mergeCell ref="G116:I116"/>
    <mergeCell ref="N104:O104"/>
    <mergeCell ref="B105:C105"/>
    <mergeCell ref="E105:F105"/>
    <mergeCell ref="G105:I105"/>
    <mergeCell ref="J105:K105"/>
    <mergeCell ref="N105:O105"/>
    <mergeCell ref="J106:K106"/>
    <mergeCell ref="J116:K116"/>
    <mergeCell ref="N114:O114"/>
    <mergeCell ref="C115:D115"/>
    <mergeCell ref="E115:F115"/>
    <mergeCell ref="G115:I115"/>
    <mergeCell ref="J115:K115"/>
    <mergeCell ref="N115:O115"/>
    <mergeCell ref="C114:D114"/>
    <mergeCell ref="E114:F114"/>
    <mergeCell ref="G114:I114"/>
    <mergeCell ref="J114:K114"/>
    <mergeCell ref="B104:C104"/>
    <mergeCell ref="E104:F104"/>
    <mergeCell ref="G104:I104"/>
    <mergeCell ref="G119:I119"/>
    <mergeCell ref="B123:C123"/>
    <mergeCell ref="E123:F123"/>
    <mergeCell ref="G123:I123"/>
    <mergeCell ref="N110:O110"/>
    <mergeCell ref="N111:O111"/>
    <mergeCell ref="B110:C110"/>
    <mergeCell ref="E110:F110"/>
    <mergeCell ref="G110:I110"/>
    <mergeCell ref="N116:O116"/>
    <mergeCell ref="C117:D117"/>
    <mergeCell ref="N117:O117"/>
    <mergeCell ref="C116:D116"/>
    <mergeCell ref="N118:O118"/>
    <mergeCell ref="B119:C119"/>
    <mergeCell ref="E119:F119"/>
    <mergeCell ref="B111:C111"/>
    <mergeCell ref="E111:F111"/>
    <mergeCell ref="G111:I111"/>
    <mergeCell ref="J111:K111"/>
    <mergeCell ref="N122:O122"/>
    <mergeCell ref="B122:C122"/>
    <mergeCell ref="E122:F122"/>
    <mergeCell ref="G122:I122"/>
    <mergeCell ref="N120:O120"/>
    <mergeCell ref="B121:C121"/>
    <mergeCell ref="E121:F121"/>
    <mergeCell ref="G121:I121"/>
    <mergeCell ref="N121:O121"/>
    <mergeCell ref="N119:O119"/>
    <mergeCell ref="B118:C118"/>
    <mergeCell ref="E118:F118"/>
    <mergeCell ref="G118:I118"/>
    <mergeCell ref="N123:O123"/>
    <mergeCell ref="J150:K150"/>
    <mergeCell ref="B149:C149"/>
    <mergeCell ref="E149:F149"/>
    <mergeCell ref="G149:I149"/>
    <mergeCell ref="J149:K149"/>
    <mergeCell ref="N132:O132"/>
    <mergeCell ref="C133:D133"/>
    <mergeCell ref="N133:O133"/>
    <mergeCell ref="C132:D132"/>
    <mergeCell ref="N138:O138"/>
    <mergeCell ref="B138:C138"/>
    <mergeCell ref="E138:F138"/>
    <mergeCell ref="G138:I138"/>
    <mergeCell ref="J138:K138"/>
    <mergeCell ref="N136:O136"/>
    <mergeCell ref="B120:C120"/>
    <mergeCell ref="E120:F120"/>
    <mergeCell ref="G120:I120"/>
    <mergeCell ref="E148:F148"/>
    <mergeCell ref="G148:I148"/>
    <mergeCell ref="J148:K148"/>
    <mergeCell ref="N146:O146"/>
    <mergeCell ref="B147:C147"/>
    <mergeCell ref="E147:F147"/>
    <mergeCell ref="G147:I147"/>
    <mergeCell ref="J147:K147"/>
    <mergeCell ref="N147:O147"/>
    <mergeCell ref="B145:C145"/>
    <mergeCell ref="E145:F145"/>
    <mergeCell ref="G145:I145"/>
    <mergeCell ref="J145:K145"/>
    <mergeCell ref="N145:O145"/>
    <mergeCell ref="C144:D144"/>
    <mergeCell ref="E144:F144"/>
    <mergeCell ref="G144:I144"/>
    <mergeCell ref="E133:F133"/>
    <mergeCell ref="G133:I133"/>
    <mergeCell ref="J133:K133"/>
    <mergeCell ref="E132:F132"/>
    <mergeCell ref="G132:I132"/>
    <mergeCell ref="J132:K132"/>
    <mergeCell ref="N149:O149"/>
    <mergeCell ref="B148:C148"/>
    <mergeCell ref="B93:C93"/>
    <mergeCell ref="B137:C137"/>
    <mergeCell ref="E137:F137"/>
    <mergeCell ref="G137:I137"/>
    <mergeCell ref="B139:C139"/>
    <mergeCell ref="E139:F139"/>
    <mergeCell ref="G139:I139"/>
    <mergeCell ref="J128:K128"/>
    <mergeCell ref="J127:K127"/>
    <mergeCell ref="J126:K126"/>
    <mergeCell ref="J125:K125"/>
    <mergeCell ref="J124:K124"/>
    <mergeCell ref="J123:K123"/>
    <mergeCell ref="J122:K122"/>
    <mergeCell ref="J121:K121"/>
    <mergeCell ref="J120:K120"/>
    <mergeCell ref="G69:I69"/>
    <mergeCell ref="J69:K69"/>
    <mergeCell ref="N69:O69"/>
    <mergeCell ref="C68:D68"/>
    <mergeCell ref="E68:F68"/>
    <mergeCell ref="G68:I68"/>
    <mergeCell ref="J68:K68"/>
    <mergeCell ref="N66:O66"/>
    <mergeCell ref="C67:D67"/>
    <mergeCell ref="E67:F67"/>
    <mergeCell ref="G67:I67"/>
    <mergeCell ref="J67:K67"/>
    <mergeCell ref="N67:O67"/>
    <mergeCell ref="B66:C66"/>
    <mergeCell ref="E66:F66"/>
    <mergeCell ref="G66:I66"/>
    <mergeCell ref="J66:K66"/>
    <mergeCell ref="G73:I73"/>
    <mergeCell ref="J73:K73"/>
    <mergeCell ref="N73:O73"/>
    <mergeCell ref="B72:C72"/>
    <mergeCell ref="E72:F72"/>
    <mergeCell ref="G72:I72"/>
    <mergeCell ref="J72:K72"/>
    <mergeCell ref="N70:O70"/>
    <mergeCell ref="B71:C71"/>
    <mergeCell ref="E71:F71"/>
    <mergeCell ref="G71:I71"/>
    <mergeCell ref="J71:K71"/>
    <mergeCell ref="N71:O71"/>
    <mergeCell ref="C70:D70"/>
    <mergeCell ref="E70:F70"/>
    <mergeCell ref="G70:I70"/>
    <mergeCell ref="J70:K70"/>
    <mergeCell ref="E85:F85"/>
    <mergeCell ref="G85:I85"/>
    <mergeCell ref="J85:K85"/>
    <mergeCell ref="N85:O85"/>
    <mergeCell ref="B84:C84"/>
    <mergeCell ref="E84:F84"/>
    <mergeCell ref="G84:I84"/>
    <mergeCell ref="J84:K84"/>
    <mergeCell ref="N82:O82"/>
    <mergeCell ref="G77:I77"/>
    <mergeCell ref="J77:K77"/>
    <mergeCell ref="N77:O77"/>
    <mergeCell ref="B76:C76"/>
    <mergeCell ref="E76:F76"/>
    <mergeCell ref="G76:I76"/>
    <mergeCell ref="J76:K76"/>
    <mergeCell ref="N74:O74"/>
    <mergeCell ref="B75:C75"/>
    <mergeCell ref="E75:F75"/>
    <mergeCell ref="G75:I75"/>
    <mergeCell ref="J75:K75"/>
    <mergeCell ref="N75:O75"/>
    <mergeCell ref="B74:C74"/>
    <mergeCell ref="E74:F74"/>
    <mergeCell ref="G74:I74"/>
    <mergeCell ref="J74:K74"/>
    <mergeCell ref="C77:D77"/>
    <mergeCell ref="E77:F77"/>
    <mergeCell ref="G81:I81"/>
    <mergeCell ref="J81:K81"/>
    <mergeCell ref="N81:O81"/>
    <mergeCell ref="C80:D80"/>
    <mergeCell ref="E80:F80"/>
    <mergeCell ref="G80:I80"/>
    <mergeCell ref="J80:K80"/>
    <mergeCell ref="N78:O78"/>
    <mergeCell ref="C79:D79"/>
    <mergeCell ref="E79:F79"/>
    <mergeCell ref="G79:I79"/>
    <mergeCell ref="J79:K79"/>
    <mergeCell ref="N79:O79"/>
    <mergeCell ref="C78:D78"/>
    <mergeCell ref="E78:F78"/>
    <mergeCell ref="G78:I78"/>
    <mergeCell ref="J78:K78"/>
    <mergeCell ref="N80:O80"/>
    <mergeCell ref="B81:C81"/>
    <mergeCell ref="E81:F81"/>
    <mergeCell ref="B83:C83"/>
    <mergeCell ref="E83:F83"/>
    <mergeCell ref="G83:I83"/>
    <mergeCell ref="J83:K83"/>
    <mergeCell ref="N83:O83"/>
    <mergeCell ref="B82:C82"/>
    <mergeCell ref="E82:F82"/>
    <mergeCell ref="G82:I82"/>
    <mergeCell ref="J82:K82"/>
    <mergeCell ref="N90:O90"/>
    <mergeCell ref="B91:C91"/>
    <mergeCell ref="E91:F91"/>
    <mergeCell ref="G91:I91"/>
    <mergeCell ref="J91:K91"/>
    <mergeCell ref="N91:O91"/>
    <mergeCell ref="B90:C90"/>
    <mergeCell ref="E90:F90"/>
    <mergeCell ref="G90:I90"/>
    <mergeCell ref="J90:K90"/>
    <mergeCell ref="N88:O88"/>
    <mergeCell ref="C89:D89"/>
    <mergeCell ref="E89:F89"/>
    <mergeCell ref="G89:I89"/>
    <mergeCell ref="J89:K89"/>
    <mergeCell ref="N89:O89"/>
    <mergeCell ref="C88:D88"/>
    <mergeCell ref="E88:F88"/>
    <mergeCell ref="G88:I88"/>
    <mergeCell ref="J88:K88"/>
    <mergeCell ref="N86:O86"/>
    <mergeCell ref="N84:O84"/>
    <mergeCell ref="C85:D85"/>
    <mergeCell ref="B65:C65"/>
    <mergeCell ref="E65:F65"/>
    <mergeCell ref="G65:I65"/>
    <mergeCell ref="J65:K65"/>
    <mergeCell ref="N65:O65"/>
    <mergeCell ref="B64:C64"/>
    <mergeCell ref="J39:K39"/>
    <mergeCell ref="N39:O39"/>
    <mergeCell ref="B38:C38"/>
    <mergeCell ref="E38:F38"/>
    <mergeCell ref="G38:I38"/>
    <mergeCell ref="J38:K38"/>
    <mergeCell ref="N36:O36"/>
    <mergeCell ref="B37:C37"/>
    <mergeCell ref="E37:F37"/>
    <mergeCell ref="G37:I37"/>
    <mergeCell ref="J37:K37"/>
    <mergeCell ref="N37:O37"/>
    <mergeCell ref="E64:F64"/>
    <mergeCell ref="G64:I64"/>
    <mergeCell ref="J64:K64"/>
    <mergeCell ref="B63:C63"/>
    <mergeCell ref="E63:F63"/>
    <mergeCell ref="G63:I63"/>
    <mergeCell ref="J63:K63"/>
    <mergeCell ref="N63:O63"/>
    <mergeCell ref="N64:O64"/>
    <mergeCell ref="B42:C42"/>
    <mergeCell ref="E42:F42"/>
    <mergeCell ref="G42:I42"/>
    <mergeCell ref="J42:K42"/>
    <mergeCell ref="N40:O40"/>
    <mergeCell ref="B41:C41"/>
    <mergeCell ref="N34:O34"/>
    <mergeCell ref="B35:C35"/>
    <mergeCell ref="E35:F35"/>
    <mergeCell ref="G35:I35"/>
    <mergeCell ref="J35:K35"/>
    <mergeCell ref="N35:O35"/>
    <mergeCell ref="B34:C34"/>
    <mergeCell ref="E34:F34"/>
    <mergeCell ref="G34:I34"/>
    <mergeCell ref="J34:K34"/>
    <mergeCell ref="N38:O38"/>
    <mergeCell ref="B39:C39"/>
    <mergeCell ref="E39:F39"/>
    <mergeCell ref="G39:I39"/>
    <mergeCell ref="J45:K45"/>
    <mergeCell ref="N45:O45"/>
    <mergeCell ref="B44:C44"/>
    <mergeCell ref="E44:F44"/>
    <mergeCell ref="G44:I44"/>
    <mergeCell ref="J44:K44"/>
    <mergeCell ref="B36:C36"/>
    <mergeCell ref="E36:F36"/>
    <mergeCell ref="G36:I36"/>
    <mergeCell ref="J36:K36"/>
    <mergeCell ref="C87:D87"/>
    <mergeCell ref="E87:F87"/>
    <mergeCell ref="G87:I87"/>
    <mergeCell ref="J87:K87"/>
    <mergeCell ref="N87:O87"/>
    <mergeCell ref="C86:D86"/>
    <mergeCell ref="E86:F86"/>
    <mergeCell ref="G86:I86"/>
    <mergeCell ref="N68:O68"/>
    <mergeCell ref="C69:D69"/>
    <mergeCell ref="E69:F69"/>
    <mergeCell ref="N72:O72"/>
    <mergeCell ref="B73:C73"/>
    <mergeCell ref="E73:F73"/>
    <mergeCell ref="N76:O76"/>
    <mergeCell ref="J86:K86"/>
    <mergeCell ref="N42:O42"/>
    <mergeCell ref="B43:C43"/>
    <mergeCell ref="E43:F43"/>
    <mergeCell ref="G43:I43"/>
    <mergeCell ref="J43:K43"/>
    <mergeCell ref="N43:O43"/>
    <mergeCell ref="N48:O48"/>
    <mergeCell ref="B49:C49"/>
    <mergeCell ref="E49:F49"/>
    <mergeCell ref="G49:I49"/>
    <mergeCell ref="J49:K49"/>
    <mergeCell ref="N49:O49"/>
    <mergeCell ref="B48:C48"/>
    <mergeCell ref="E48:F48"/>
    <mergeCell ref="G48:I48"/>
    <mergeCell ref="J48:K48"/>
    <mergeCell ref="E41:F41"/>
    <mergeCell ref="G41:I41"/>
    <mergeCell ref="J41:K41"/>
    <mergeCell ref="N41:O41"/>
    <mergeCell ref="B40:C40"/>
    <mergeCell ref="E40:F40"/>
    <mergeCell ref="G40:I40"/>
    <mergeCell ref="J40:K40"/>
    <mergeCell ref="N46:O46"/>
    <mergeCell ref="B47:C47"/>
    <mergeCell ref="E47:F47"/>
    <mergeCell ref="G47:I47"/>
    <mergeCell ref="J47:K47"/>
    <mergeCell ref="N47:O47"/>
    <mergeCell ref="B46:C46"/>
    <mergeCell ref="E46:F46"/>
    <mergeCell ref="G46:I46"/>
    <mergeCell ref="J46:K46"/>
    <mergeCell ref="N44:O44"/>
    <mergeCell ref="B45:C45"/>
    <mergeCell ref="E45:F45"/>
    <mergeCell ref="G45:I45"/>
    <mergeCell ref="N52:O52"/>
    <mergeCell ref="B53:C53"/>
    <mergeCell ref="E53:F53"/>
    <mergeCell ref="G53:I53"/>
    <mergeCell ref="J53:K53"/>
    <mergeCell ref="N53:O53"/>
    <mergeCell ref="B52:C52"/>
    <mergeCell ref="E52:F52"/>
    <mergeCell ref="G52:I52"/>
    <mergeCell ref="J52:K52"/>
    <mergeCell ref="N50:O50"/>
    <mergeCell ref="B51:C51"/>
    <mergeCell ref="E51:F51"/>
    <mergeCell ref="G51:I51"/>
    <mergeCell ref="J51:K51"/>
    <mergeCell ref="N51:O51"/>
    <mergeCell ref="B50:C50"/>
    <mergeCell ref="E50:F50"/>
    <mergeCell ref="G50:I50"/>
    <mergeCell ref="J50:K50"/>
    <mergeCell ref="N56:O56"/>
    <mergeCell ref="B57:C57"/>
    <mergeCell ref="E57:F57"/>
    <mergeCell ref="G57:I57"/>
    <mergeCell ref="J57:K57"/>
    <mergeCell ref="N57:O57"/>
    <mergeCell ref="B56:C56"/>
    <mergeCell ref="E56:F56"/>
    <mergeCell ref="G56:I56"/>
    <mergeCell ref="J56:K56"/>
    <mergeCell ref="N54:O54"/>
    <mergeCell ref="B55:C55"/>
    <mergeCell ref="E55:F55"/>
    <mergeCell ref="G55:I55"/>
    <mergeCell ref="J55:K55"/>
    <mergeCell ref="N55:O55"/>
    <mergeCell ref="B54:C54"/>
    <mergeCell ref="E54:F54"/>
    <mergeCell ref="G54:I54"/>
    <mergeCell ref="J54:K54"/>
    <mergeCell ref="P6:P7"/>
    <mergeCell ref="Q6:Q7"/>
    <mergeCell ref="E6:F7"/>
    <mergeCell ref="G6:I6"/>
    <mergeCell ref="J6:K7"/>
    <mergeCell ref="L6:L7"/>
    <mergeCell ref="N11:O11"/>
    <mergeCell ref="N62:O62"/>
    <mergeCell ref="B62:C62"/>
    <mergeCell ref="E62:F62"/>
    <mergeCell ref="G62:I62"/>
    <mergeCell ref="J62:K62"/>
    <mergeCell ref="N60:O60"/>
    <mergeCell ref="B61:C61"/>
    <mergeCell ref="E61:F61"/>
    <mergeCell ref="G61:I61"/>
    <mergeCell ref="J61:K61"/>
    <mergeCell ref="N61:O61"/>
    <mergeCell ref="B60:C60"/>
    <mergeCell ref="E60:F60"/>
    <mergeCell ref="G60:I60"/>
    <mergeCell ref="J60:K60"/>
    <mergeCell ref="N58:O58"/>
    <mergeCell ref="B59:C59"/>
    <mergeCell ref="E59:F59"/>
    <mergeCell ref="G59:I59"/>
    <mergeCell ref="J59:K59"/>
    <mergeCell ref="N59:O59"/>
    <mergeCell ref="B58:C58"/>
    <mergeCell ref="E58:F58"/>
    <mergeCell ref="G58:I58"/>
    <mergeCell ref="J58:K58"/>
    <mergeCell ref="N9:O9"/>
    <mergeCell ref="C10:D10"/>
    <mergeCell ref="E10:F10"/>
    <mergeCell ref="G10:I10"/>
    <mergeCell ref="J10:K10"/>
    <mergeCell ref="N10:O10"/>
    <mergeCell ref="C9:D9"/>
    <mergeCell ref="E9:F9"/>
    <mergeCell ref="G9:I9"/>
    <mergeCell ref="J9:K9"/>
    <mergeCell ref="C8:D8"/>
    <mergeCell ref="E8:F8"/>
    <mergeCell ref="G8:I8"/>
    <mergeCell ref="J8:K8"/>
    <mergeCell ref="N8:O8"/>
    <mergeCell ref="M6:M7"/>
    <mergeCell ref="N6:O7"/>
    <mergeCell ref="N13:O13"/>
    <mergeCell ref="C14:D14"/>
    <mergeCell ref="E14:F14"/>
    <mergeCell ref="G14:I14"/>
    <mergeCell ref="J14:K14"/>
    <mergeCell ref="N14:O14"/>
    <mergeCell ref="C13:D13"/>
    <mergeCell ref="E13:F13"/>
    <mergeCell ref="G13:I13"/>
    <mergeCell ref="J13:K13"/>
    <mergeCell ref="C12:D12"/>
    <mergeCell ref="E12:F12"/>
    <mergeCell ref="G12:I12"/>
    <mergeCell ref="J12:K12"/>
    <mergeCell ref="N12:O12"/>
    <mergeCell ref="C11:D11"/>
    <mergeCell ref="E11:F11"/>
    <mergeCell ref="G11:I11"/>
    <mergeCell ref="J11:K11"/>
    <mergeCell ref="N17:O17"/>
    <mergeCell ref="B18:C18"/>
    <mergeCell ref="E18:F18"/>
    <mergeCell ref="G18:I18"/>
    <mergeCell ref="J18:K18"/>
    <mergeCell ref="N18:O18"/>
    <mergeCell ref="C17:D17"/>
    <mergeCell ref="E17:F17"/>
    <mergeCell ref="G17:I17"/>
    <mergeCell ref="J17:K17"/>
    <mergeCell ref="N15:O15"/>
    <mergeCell ref="C16:D16"/>
    <mergeCell ref="E16:F16"/>
    <mergeCell ref="G16:I16"/>
    <mergeCell ref="J16:K16"/>
    <mergeCell ref="N16:O16"/>
    <mergeCell ref="C15:D15"/>
    <mergeCell ref="E15:F15"/>
    <mergeCell ref="G15:I15"/>
    <mergeCell ref="J15:K15"/>
    <mergeCell ref="N21:O21"/>
    <mergeCell ref="B22:C22"/>
    <mergeCell ref="E22:F22"/>
    <mergeCell ref="G22:I22"/>
    <mergeCell ref="J22:K22"/>
    <mergeCell ref="N22:O22"/>
    <mergeCell ref="B21:C21"/>
    <mergeCell ref="E21:F21"/>
    <mergeCell ref="G21:I21"/>
    <mergeCell ref="J21:K21"/>
    <mergeCell ref="N19:O19"/>
    <mergeCell ref="B20:C20"/>
    <mergeCell ref="E20:F20"/>
    <mergeCell ref="G20:I20"/>
    <mergeCell ref="J20:K20"/>
    <mergeCell ref="N20:O20"/>
    <mergeCell ref="B19:C19"/>
    <mergeCell ref="E19:F19"/>
    <mergeCell ref="G19:I19"/>
    <mergeCell ref="J19:K19"/>
    <mergeCell ref="N25:O25"/>
    <mergeCell ref="B26:C26"/>
    <mergeCell ref="E26:F26"/>
    <mergeCell ref="G26:I26"/>
    <mergeCell ref="J26:K26"/>
    <mergeCell ref="N26:O26"/>
    <mergeCell ref="B25:C25"/>
    <mergeCell ref="E25:F25"/>
    <mergeCell ref="G25:I25"/>
    <mergeCell ref="J25:K25"/>
    <mergeCell ref="N27:O27"/>
    <mergeCell ref="N23:O23"/>
    <mergeCell ref="B24:C24"/>
    <mergeCell ref="E24:F24"/>
    <mergeCell ref="G24:I24"/>
    <mergeCell ref="J24:K24"/>
    <mergeCell ref="N24:O24"/>
    <mergeCell ref="B23:C23"/>
    <mergeCell ref="E23:F23"/>
    <mergeCell ref="G23:I23"/>
    <mergeCell ref="J23:K23"/>
    <mergeCell ref="J119:K119"/>
    <mergeCell ref="J118:K118"/>
    <mergeCell ref="B6:D6"/>
    <mergeCell ref="N33:O33"/>
    <mergeCell ref="J33:K33"/>
    <mergeCell ref="G33:I33"/>
    <mergeCell ref="E33:F33"/>
    <mergeCell ref="B33:C33"/>
    <mergeCell ref="N28:O28"/>
    <mergeCell ref="N30:O30"/>
    <mergeCell ref="N29:O29"/>
    <mergeCell ref="J28:K28"/>
    <mergeCell ref="G28:I28"/>
    <mergeCell ref="E28:F28"/>
    <mergeCell ref="J29:K29"/>
    <mergeCell ref="G29:I29"/>
    <mergeCell ref="E29:F29"/>
    <mergeCell ref="J30:K30"/>
    <mergeCell ref="G30:I30"/>
    <mergeCell ref="E30:F30"/>
    <mergeCell ref="B28:C28"/>
    <mergeCell ref="B29:C29"/>
    <mergeCell ref="B30:C30"/>
    <mergeCell ref="N31:O31"/>
    <mergeCell ref="B31:C31"/>
    <mergeCell ref="E31:F31"/>
    <mergeCell ref="G31:I31"/>
    <mergeCell ref="J31:K31"/>
    <mergeCell ref="B27:C27"/>
    <mergeCell ref="E27:F27"/>
    <mergeCell ref="G27:I27"/>
    <mergeCell ref="J27:K27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Microsoft Office User</cp:lastModifiedBy>
  <cp:lastPrinted>2022-07-22T09:39:07Z</cp:lastPrinted>
  <dcterms:created xsi:type="dcterms:W3CDTF">2022-02-23T11:39:51Z</dcterms:created>
  <dcterms:modified xsi:type="dcterms:W3CDTF">2022-07-28T10:14:51Z</dcterms:modified>
</cp:coreProperties>
</file>